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User\Desktop\LucidTalkN - 2\1BelTel&amp;SUNPollProjects\1-2021POLLS\BelTel-May21Trkr\"/>
    </mc:Choice>
  </mc:AlternateContent>
  <xr:revisionPtr revIDLastSave="0" documentId="13_ncr:1_{3FA7E60E-C1EE-457C-9116-B4D6618D8DBA}" xr6:coauthVersionLast="46" xr6:coauthVersionMax="46" xr10:uidLastSave="{00000000-0000-0000-0000-000000000000}"/>
  <workbookProtection workbookAlgorithmName="SHA-512" workbookHashValue="/QtlFqIAfcHun6c6baKJV/grqANkhX6wgphC1vU0knbBk90VZorxBIkQL0l0YBh7NNTDxpemmCp98V9YnkUCVQ==" workbookSaltValue="5xCLSH1efL1KWzwnqT6ItA==" workbookSpinCount="100000" lockStructure="1"/>
  <bookViews>
    <workbookView xWindow="2964" yWindow="2124" windowWidth="18588" windowHeight="10140" xr2:uid="{00000000-000D-0000-FFFF-FFFF00000000}"/>
  </bookViews>
  <sheets>
    <sheet name="FRONTPAGEINTRODUCTION" sheetId="26" r:id="rId1"/>
    <sheet name="Contents" sheetId="27" r:id="rId2"/>
    <sheet name="HeadlineResults" sheetId="28" r:id="rId3"/>
    <sheet name="MAINPollQuestion1FULLRESULTS" sheetId="4" r:id="rId4"/>
    <sheet name="MAINPollQuestion1ExcUndecs" sheetId="25" r:id="rId5"/>
    <sheet name="Q2LdrRatingsEPoots" sheetId="5" r:id="rId6"/>
    <sheet name="Q2LdrRatingsMONeill" sheetId="6" r:id="rId7"/>
    <sheet name="Q2LdrRatingsNLong" sheetId="7" r:id="rId8"/>
    <sheet name="Q2LdrRatingsCEastwood" sheetId="8" r:id="rId9"/>
    <sheet name="Q2LdrRatingsDBeattie" sheetId="9" r:id="rId10"/>
    <sheet name="Q2LdrRatingsJAllister" sheetId="10" r:id="rId11"/>
    <sheet name="Q2LdrRatingsBJohnson" sheetId="11" r:id="rId12"/>
    <sheet name="Q2LdrRatingsNSturgeon" sheetId="12" r:id="rId13"/>
    <sheet name="Q2LdrRatingsMMartin" sheetId="13" r:id="rId14"/>
    <sheet name="Q2LdrRatingsBLewis" sheetId="14" r:id="rId15"/>
    <sheet name="Q2LdrRatingsRSwann" sheetId="15" r:id="rId16"/>
    <sheet name="Q2LdrRatingsAFoster" sheetId="16" r:id="rId17"/>
    <sheet name="Q3DUPLeadership" sheetId="17" r:id="rId18"/>
    <sheet name="Q4DUPNorthSouthMtgs" sheetId="18" r:id="rId19"/>
    <sheet name="Q5NIandViolence" sheetId="19" r:id="rId20"/>
    <sheet name="Q6NIandLegacy" sheetId="20" r:id="rId21"/>
    <sheet name="Q7CovidVaccines" sheetId="21" r:id="rId22"/>
    <sheet name="Q8Holidays" sheetId="22" r:id="rId23"/>
  </sheets>
  <calcPr calcId="181029"/>
</workbook>
</file>

<file path=xl/calcChain.xml><?xml version="1.0" encoding="utf-8"?>
<calcChain xmlns="http://schemas.openxmlformats.org/spreadsheetml/2006/main">
  <c r="AN21" i="22" l="1"/>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AN21" i="16"/>
  <c r="AM21" i="16"/>
  <c r="AL21" i="16"/>
  <c r="AK21" i="16"/>
  <c r="AJ21" i="16"/>
  <c r="AI21" i="16"/>
  <c r="AH21" i="16"/>
  <c r="AG21" i="16"/>
  <c r="AF21"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E21" i="14"/>
  <c r="D21" i="14"/>
  <c r="C21" i="14"/>
  <c r="AN21" i="13"/>
  <c r="AM21"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D21" i="13"/>
  <c r="C21" i="13"/>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1" i="11"/>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C21" i="8"/>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24" i="27"/>
  <c r="B23" i="27"/>
  <c r="B22" i="27"/>
  <c r="B21" i="27"/>
  <c r="B20" i="27"/>
  <c r="B19" i="27"/>
  <c r="B18" i="27"/>
  <c r="B17" i="27"/>
  <c r="B16" i="27"/>
  <c r="B15" i="27"/>
  <c r="B14" i="27"/>
  <c r="B13" i="27"/>
  <c r="B12" i="27"/>
  <c r="B11" i="27"/>
  <c r="B10" i="27"/>
  <c r="B9" i="27"/>
  <c r="B8" i="27"/>
  <c r="B7" i="27"/>
  <c r="B6" i="27"/>
  <c r="B5" i="27"/>
  <c r="A1" i="22"/>
  <c r="A1" i="21"/>
  <c r="A1" i="20"/>
  <c r="A1" i="19"/>
  <c r="A1" i="18"/>
  <c r="A1" i="17"/>
  <c r="A1" i="16"/>
  <c r="A1" i="15"/>
  <c r="A1" i="14"/>
  <c r="A1" i="13"/>
  <c r="A1" i="12"/>
  <c r="A1" i="11"/>
  <c r="A1" i="10"/>
  <c r="A1" i="9"/>
  <c r="A1" i="8"/>
  <c r="A1" i="7"/>
  <c r="A1" i="6"/>
  <c r="A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B39" i="4"/>
  <c r="B21" i="22"/>
  <c r="AN15" i="21"/>
  <c r="AM15" i="21"/>
  <c r="AL15" i="21"/>
  <c r="AK15" i="21"/>
  <c r="AJ15" i="21"/>
  <c r="AI15"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C15" i="21"/>
  <c r="B15" i="21"/>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C15" i="18"/>
  <c r="B15" i="18"/>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21" i="16" l="1"/>
  <c r="B21" i="15"/>
  <c r="B21" i="14"/>
  <c r="B21" i="13"/>
  <c r="B21" i="12"/>
  <c r="B21" i="11"/>
  <c r="B21" i="10"/>
  <c r="B21" i="9"/>
  <c r="B21" i="8"/>
  <c r="B21" i="7"/>
  <c r="B21" i="6"/>
  <c r="B21" i="5"/>
  <c r="A1" i="4" l="1"/>
  <c r="A1" i="25"/>
  <c r="A1" i="28"/>
  <c r="B4" i="27"/>
  <c r="B3" i="27"/>
  <c r="AN34" i="25" l="1"/>
  <c r="AM34" i="25"/>
  <c r="AL34" i="25"/>
  <c r="AK34" i="25"/>
  <c r="AJ34" i="25"/>
  <c r="AI34" i="25"/>
  <c r="AH34" i="25"/>
  <c r="AG34" i="25"/>
  <c r="AF34" i="25"/>
  <c r="AE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N32" i="25"/>
  <c r="AM32" i="25"/>
  <c r="AL32" i="25"/>
  <c r="AK32" i="25"/>
  <c r="AJ32" i="25"/>
  <c r="AI32" i="25"/>
  <c r="AH32" i="25"/>
  <c r="AG32" i="25"/>
  <c r="AF32" i="25"/>
  <c r="AE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N30" i="25"/>
  <c r="AM30" i="25"/>
  <c r="AL30" i="25"/>
  <c r="AK30" i="25"/>
  <c r="AJ30" i="25"/>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N28" i="25"/>
  <c r="AM28" i="25"/>
  <c r="AL28" i="25"/>
  <c r="AK28" i="25"/>
  <c r="AJ28" i="25"/>
  <c r="AI28" i="25"/>
  <c r="AH28" i="25"/>
  <c r="AG28" i="25"/>
  <c r="AF28" i="25"/>
  <c r="AE28"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N26" i="25"/>
  <c r="AM26" i="25"/>
  <c r="AL26" i="25"/>
  <c r="AK26" i="25"/>
  <c r="AJ26" i="25"/>
  <c r="AI26" i="25"/>
  <c r="AH26" i="25"/>
  <c r="AG26" i="25"/>
  <c r="AF26" i="25"/>
  <c r="AE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N24" i="25"/>
  <c r="AM24" i="25"/>
  <c r="AL24" i="25"/>
  <c r="AK24" i="25"/>
  <c r="AJ24" i="25"/>
  <c r="AI24" i="25"/>
  <c r="AH24" i="25"/>
  <c r="AG24" i="25"/>
  <c r="AF24" i="25"/>
  <c r="AE24" i="25"/>
  <c r="AD24"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N22" i="25"/>
  <c r="AM22" i="25"/>
  <c r="AL22" i="25"/>
  <c r="AK22" i="25"/>
  <c r="AJ22"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N20" i="25"/>
  <c r="AM20" i="25"/>
  <c r="AL20" i="25"/>
  <c r="AK20" i="25"/>
  <c r="AJ20" i="25"/>
  <c r="AI20" i="25"/>
  <c r="AH20" i="25"/>
  <c r="AG20" i="25"/>
  <c r="AF20" i="25"/>
  <c r="AE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N18" i="25"/>
  <c r="AM18" i="25"/>
  <c r="AL18" i="25"/>
  <c r="AK18" i="25"/>
  <c r="AJ18" i="25"/>
  <c r="AI18" i="25"/>
  <c r="AH18" i="25"/>
  <c r="AG18" i="25"/>
  <c r="AF18" i="25"/>
  <c r="AE18" i="25"/>
  <c r="AD18"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N16" i="25"/>
  <c r="AM16" i="25"/>
  <c r="AL16" i="25"/>
  <c r="AK16" i="25"/>
  <c r="AJ16" i="25"/>
  <c r="AI16" i="25"/>
  <c r="AH16" i="25"/>
  <c r="AG16" i="25"/>
  <c r="AF16" i="25"/>
  <c r="AE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N14" i="25"/>
  <c r="AM14" i="25"/>
  <c r="AL14" i="25"/>
  <c r="AK14" i="25"/>
  <c r="AJ14" i="25"/>
  <c r="AI14" i="25"/>
  <c r="AH14" i="25"/>
  <c r="AG14" i="25"/>
  <c r="AF14" i="25"/>
  <c r="AE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N10" i="25"/>
  <c r="AM10" i="25"/>
  <c r="AL10" i="25"/>
  <c r="AK10" i="25"/>
  <c r="AJ10" i="25"/>
  <c r="AI10" i="25"/>
  <c r="AH10" i="25"/>
  <c r="AG10" i="25"/>
  <c r="AF10" i="25"/>
  <c r="AE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E35" i="25" l="1"/>
  <c r="AC35" i="25"/>
  <c r="U35" i="25"/>
  <c r="C35" i="25"/>
  <c r="S35" i="25"/>
  <c r="AA35" i="25"/>
  <c r="AK35" i="25"/>
  <c r="K35" i="25"/>
  <c r="AI35" i="25"/>
  <c r="M35" i="25"/>
  <c r="N35" i="25"/>
  <c r="AD35" i="25"/>
  <c r="G35" i="25"/>
  <c r="W35" i="25"/>
  <c r="AM35" i="25"/>
  <c r="AF35" i="25"/>
  <c r="V35" i="25"/>
  <c r="AN35" i="25"/>
  <c r="F35" i="25"/>
  <c r="AL35" i="25"/>
  <c r="O35" i="25"/>
  <c r="AE35" i="25"/>
  <c r="H35" i="25"/>
  <c r="P35" i="25"/>
  <c r="X35" i="25"/>
  <c r="I35" i="25"/>
  <c r="Q35" i="25"/>
  <c r="Y35" i="25"/>
  <c r="AG35" i="25"/>
  <c r="B35" i="25"/>
  <c r="J35" i="25"/>
  <c r="R35" i="25"/>
  <c r="Z35" i="25"/>
  <c r="AH35" i="25"/>
  <c r="D35" i="25"/>
  <c r="L35" i="25"/>
  <c r="T35" i="25"/>
  <c r="AB35" i="25"/>
  <c r="AJ35" i="25"/>
</calcChain>
</file>

<file path=xl/sharedStrings.xml><?xml version="1.0" encoding="utf-8"?>
<sst xmlns="http://schemas.openxmlformats.org/spreadsheetml/2006/main" count="11210" uniqueCount="702">
  <si>
    <t/>
  </si>
  <si>
    <t>Total/%</t>
  </si>
  <si>
    <t>Female</t>
  </si>
  <si>
    <t>Male</t>
  </si>
  <si>
    <t>18-24</t>
  </si>
  <si>
    <t>25-44</t>
  </si>
  <si>
    <t>45-64</t>
  </si>
  <si>
    <t>65+</t>
  </si>
  <si>
    <t>ABC1</t>
  </si>
  <si>
    <t>C2DE</t>
  </si>
  <si>
    <t>Alliance</t>
  </si>
  <si>
    <t>DUP</t>
  </si>
  <si>
    <t>Green</t>
  </si>
  <si>
    <t>NI Conservatives</t>
  </si>
  <si>
    <t>PBP</t>
  </si>
  <si>
    <t>PUP</t>
  </si>
  <si>
    <t>SDLP</t>
  </si>
  <si>
    <t>Sinn Fein</t>
  </si>
  <si>
    <t>TUV</t>
  </si>
  <si>
    <t>UKIP</t>
  </si>
  <si>
    <t>UUP</t>
  </si>
  <si>
    <t>Neutral</t>
  </si>
  <si>
    <t>Slightly Nationalist</t>
  </si>
  <si>
    <t>Slightly Unionist</t>
  </si>
  <si>
    <t>Strongly Nationalist</t>
  </si>
  <si>
    <t>Strongly Unionist</t>
  </si>
  <si>
    <t>Catholic</t>
  </si>
  <si>
    <t>No Religion</t>
  </si>
  <si>
    <t>Other</t>
  </si>
  <si>
    <t>Protestant</t>
  </si>
  <si>
    <t>Leave</t>
  </si>
  <si>
    <t>Remain</t>
  </si>
  <si>
    <t>Unweighted</t>
  </si>
  <si>
    <t>1500</t>
  </si>
  <si>
    <t>522</t>
  </si>
  <si>
    <t>978</t>
  </si>
  <si>
    <t>80</t>
  </si>
  <si>
    <t>553</t>
  </si>
  <si>
    <t>610</t>
  </si>
  <si>
    <t>257</t>
  </si>
  <si>
    <t>700</t>
  </si>
  <si>
    <t>429</t>
  </si>
  <si>
    <t>371</t>
  </si>
  <si>
    <t>763</t>
  </si>
  <si>
    <t>203</t>
  </si>
  <si>
    <t>329</t>
  </si>
  <si>
    <t>205</t>
  </si>
  <si>
    <t>224</t>
  </si>
  <si>
    <t>304</t>
  </si>
  <si>
    <t>50</t>
  </si>
  <si>
    <t>4</t>
  </si>
  <si>
    <t>29</t>
  </si>
  <si>
    <t>20</t>
  </si>
  <si>
    <t>9</t>
  </si>
  <si>
    <t>192</t>
  </si>
  <si>
    <t>418</t>
  </si>
  <si>
    <t>38</t>
  </si>
  <si>
    <t>5</t>
  </si>
  <si>
    <t>16</t>
  </si>
  <si>
    <t>171</t>
  </si>
  <si>
    <t>149</t>
  </si>
  <si>
    <t>334</t>
  </si>
  <si>
    <t>296</t>
  </si>
  <si>
    <t>340</t>
  </si>
  <si>
    <t>381</t>
  </si>
  <si>
    <t>623</t>
  </si>
  <si>
    <t>285</t>
  </si>
  <si>
    <t>22</t>
  </si>
  <si>
    <t>570</t>
  </si>
  <si>
    <t>516</t>
  </si>
  <si>
    <t>96</t>
  </si>
  <si>
    <t>879</t>
  </si>
  <si>
    <t>Weighted</t>
  </si>
  <si>
    <t>768</t>
  </si>
  <si>
    <t>730</t>
  </si>
  <si>
    <t>148</t>
  </si>
  <si>
    <t>519</t>
  </si>
  <si>
    <t>510</t>
  </si>
  <si>
    <t>615</t>
  </si>
  <si>
    <t>436</t>
  </si>
  <si>
    <t>447</t>
  </si>
  <si>
    <t>741</t>
  </si>
  <si>
    <t>187</t>
  </si>
  <si>
    <t>357</t>
  </si>
  <si>
    <t>215</t>
  </si>
  <si>
    <t>131</t>
  </si>
  <si>
    <t>409</t>
  </si>
  <si>
    <t>34</t>
  </si>
  <si>
    <t>31</t>
  </si>
  <si>
    <t>32</t>
  </si>
  <si>
    <t>26</t>
  </si>
  <si>
    <t>10</t>
  </si>
  <si>
    <t>173</t>
  </si>
  <si>
    <t>408</t>
  </si>
  <si>
    <t>2</t>
  </si>
  <si>
    <t>15</t>
  </si>
  <si>
    <t>186</t>
  </si>
  <si>
    <t>133</t>
  </si>
  <si>
    <t>294</t>
  </si>
  <si>
    <t>277</t>
  </si>
  <si>
    <t>331</t>
  </si>
  <si>
    <t>466</t>
  </si>
  <si>
    <t>547</t>
  </si>
  <si>
    <t>311</t>
  </si>
  <si>
    <t>627</t>
  </si>
  <si>
    <t>648</t>
  </si>
  <si>
    <t>90</t>
  </si>
  <si>
    <t>6</t>
  </si>
  <si>
    <t>755</t>
  </si>
  <si>
    <t>54</t>
  </si>
  <si>
    <t>271</t>
  </si>
  <si>
    <t>238</t>
  </si>
  <si>
    <t>178</t>
  </si>
  <si>
    <t>210</t>
  </si>
  <si>
    <t>231</t>
  </si>
  <si>
    <t>0</t>
  </si>
  <si>
    <t>221</t>
  </si>
  <si>
    <t>1</t>
  </si>
  <si>
    <t>8</t>
  </si>
  <si>
    <t>59</t>
  </si>
  <si>
    <t>169</t>
  </si>
  <si>
    <t>13</t>
  </si>
  <si>
    <t>87</t>
  </si>
  <si>
    <t>71</t>
  </si>
  <si>
    <t>128</t>
  </si>
  <si>
    <t>163</t>
  </si>
  <si>
    <t>247</t>
  </si>
  <si>
    <t>228</t>
  </si>
  <si>
    <t>174</t>
  </si>
  <si>
    <t>336</t>
  </si>
  <si>
    <t>42</t>
  </si>
  <si>
    <t>354</t>
  </si>
  <si>
    <t>49%</t>
  </si>
  <si>
    <t>51%</t>
  </si>
  <si>
    <t>48%</t>
  </si>
  <si>
    <t>37%</t>
  </si>
  <si>
    <t>52%</t>
  </si>
  <si>
    <t>47%</t>
  </si>
  <si>
    <t>55%</t>
  </si>
  <si>
    <t>100%</t>
  </si>
  <si>
    <t>0%</t>
  </si>
  <si>
    <t>68%</t>
  </si>
  <si>
    <t>54%</t>
  </si>
  <si>
    <t>78%</t>
  </si>
  <si>
    <t>14%</t>
  </si>
  <si>
    <t>53%</t>
  </si>
  <si>
    <t>61%</t>
  </si>
  <si>
    <t>74%</t>
  </si>
  <si>
    <t>34%</t>
  </si>
  <si>
    <t>41%</t>
  </si>
  <si>
    <t>38%</t>
  </si>
  <si>
    <t>43%</t>
  </si>
  <si>
    <t>59%</t>
  </si>
  <si>
    <t>40%</t>
  </si>
  <si>
    <t>42%</t>
  </si>
  <si>
    <t>56%</t>
  </si>
  <si>
    <t>24%</t>
  </si>
  <si>
    <t>190</t>
  </si>
  <si>
    <t>166</t>
  </si>
  <si>
    <t>56</t>
  </si>
  <si>
    <t>101</t>
  </si>
  <si>
    <t>72</t>
  </si>
  <si>
    <t>145</t>
  </si>
  <si>
    <t>113</t>
  </si>
  <si>
    <t>98</t>
  </si>
  <si>
    <t>105</t>
  </si>
  <si>
    <t>52</t>
  </si>
  <si>
    <t>25</t>
  </si>
  <si>
    <t>68</t>
  </si>
  <si>
    <t>81</t>
  </si>
  <si>
    <t>124</t>
  </si>
  <si>
    <t>7</t>
  </si>
  <si>
    <t>165</t>
  </si>
  <si>
    <t>177</t>
  </si>
  <si>
    <t>25%</t>
  </si>
  <si>
    <t>23%</t>
  </si>
  <si>
    <t>19%</t>
  </si>
  <si>
    <t>22%</t>
  </si>
  <si>
    <t>26%</t>
  </si>
  <si>
    <t>17%</t>
  </si>
  <si>
    <t>11%</t>
  </si>
  <si>
    <t>21%</t>
  </si>
  <si>
    <t>5%</t>
  </si>
  <si>
    <t>13%</t>
  </si>
  <si>
    <t>30%</t>
  </si>
  <si>
    <t>32%</t>
  </si>
  <si>
    <t>27%</t>
  </si>
  <si>
    <t>15%</t>
  </si>
  <si>
    <t>110</t>
  </si>
  <si>
    <t>86</t>
  </si>
  <si>
    <t>75</t>
  </si>
  <si>
    <t>40</t>
  </si>
  <si>
    <t>93</t>
  </si>
  <si>
    <t>64</t>
  </si>
  <si>
    <t>58</t>
  </si>
  <si>
    <t>28</t>
  </si>
  <si>
    <t>92</t>
  </si>
  <si>
    <t>18</t>
  </si>
  <si>
    <t>45</t>
  </si>
  <si>
    <t>62</t>
  </si>
  <si>
    <t>73</t>
  </si>
  <si>
    <t>121</t>
  </si>
  <si>
    <t>10%</t>
  </si>
  <si>
    <t>12%</t>
  </si>
  <si>
    <t>6%</t>
  </si>
  <si>
    <t>3%</t>
  </si>
  <si>
    <t>16%</t>
  </si>
  <si>
    <t>7%</t>
  </si>
  <si>
    <t>18%</t>
  </si>
  <si>
    <t>83</t>
  </si>
  <si>
    <t>103</t>
  </si>
  <si>
    <t>23</t>
  </si>
  <si>
    <t>61</t>
  </si>
  <si>
    <t>69</t>
  </si>
  <si>
    <t>77</t>
  </si>
  <si>
    <t>49</t>
  </si>
  <si>
    <t>60</t>
  </si>
  <si>
    <t>11</t>
  </si>
  <si>
    <t>41</t>
  </si>
  <si>
    <t>3</t>
  </si>
  <si>
    <t>14</t>
  </si>
  <si>
    <t>19</t>
  </si>
  <si>
    <t>46</t>
  </si>
  <si>
    <t>66</t>
  </si>
  <si>
    <t>67</t>
  </si>
  <si>
    <t>8%</t>
  </si>
  <si>
    <t>39%</t>
  </si>
  <si>
    <t>20%</t>
  </si>
  <si>
    <t>9%</t>
  </si>
  <si>
    <t>36%</t>
  </si>
  <si>
    <t>Gender</t>
  </si>
  <si>
    <t>Religion</t>
  </si>
  <si>
    <t>vote_euref</t>
  </si>
  <si>
    <t>1499</t>
  </si>
  <si>
    <t>769</t>
  </si>
  <si>
    <t>731</t>
  </si>
  <si>
    <t>147</t>
  </si>
  <si>
    <t>321</t>
  </si>
  <si>
    <t>617</t>
  </si>
  <si>
    <t>355</t>
  </si>
  <si>
    <t>216</t>
  </si>
  <si>
    <t>175</t>
  </si>
  <si>
    <t>185</t>
  </si>
  <si>
    <t>132</t>
  </si>
  <si>
    <t>465</t>
  </si>
  <si>
    <t>309</t>
  </si>
  <si>
    <t>754</t>
  </si>
  <si>
    <t>Sinn Féin</t>
  </si>
  <si>
    <t>155</t>
  </si>
  <si>
    <t>199</t>
  </si>
  <si>
    <t>39</t>
  </si>
  <si>
    <t>167</t>
  </si>
  <si>
    <t>112</t>
  </si>
  <si>
    <t>141</t>
  </si>
  <si>
    <t>43</t>
  </si>
  <si>
    <t>89</t>
  </si>
  <si>
    <t>318</t>
  </si>
  <si>
    <t>100</t>
  </si>
  <si>
    <t>243</t>
  </si>
  <si>
    <t>281</t>
  </si>
  <si>
    <t>65</t>
  </si>
  <si>
    <t>288</t>
  </si>
  <si>
    <t>Sinn Féin %</t>
  </si>
  <si>
    <t>31%</t>
  </si>
  <si>
    <t>4%</t>
  </si>
  <si>
    <t>1%</t>
  </si>
  <si>
    <t>2%</t>
  </si>
  <si>
    <t>Alliance Party</t>
  </si>
  <si>
    <t>168</t>
  </si>
  <si>
    <t>70</t>
  </si>
  <si>
    <t>99</t>
  </si>
  <si>
    <t>91</t>
  </si>
  <si>
    <t>138</t>
  </si>
  <si>
    <t>36</t>
  </si>
  <si>
    <t>24</t>
  </si>
  <si>
    <t>106</t>
  </si>
  <si>
    <t>17</t>
  </si>
  <si>
    <t>114</t>
  </si>
  <si>
    <t>47</t>
  </si>
  <si>
    <t>Alliance Party %</t>
  </si>
  <si>
    <t>80%</t>
  </si>
  <si>
    <t>44%</t>
  </si>
  <si>
    <t>219</t>
  </si>
  <si>
    <t>194</t>
  </si>
  <si>
    <t>12</t>
  </si>
  <si>
    <t>44</t>
  </si>
  <si>
    <t>201</t>
  </si>
  <si>
    <t>DUP %</t>
  </si>
  <si>
    <t>46%</t>
  </si>
  <si>
    <t>197</t>
  </si>
  <si>
    <t>94</t>
  </si>
  <si>
    <t>102</t>
  </si>
  <si>
    <t>78</t>
  </si>
  <si>
    <t>37</t>
  </si>
  <si>
    <t>129</t>
  </si>
  <si>
    <t>154</t>
  </si>
  <si>
    <t>127</t>
  </si>
  <si>
    <t>UUP %</t>
  </si>
  <si>
    <t>50%</t>
  </si>
  <si>
    <t>29%</t>
  </si>
  <si>
    <t>70%</t>
  </si>
  <si>
    <t>35</t>
  </si>
  <si>
    <t>48</t>
  </si>
  <si>
    <t>27</t>
  </si>
  <si>
    <t>30</t>
  </si>
  <si>
    <t>33</t>
  </si>
  <si>
    <t>107</t>
  </si>
  <si>
    <t>143</t>
  </si>
  <si>
    <t>SDLP %</t>
  </si>
  <si>
    <t>69%</t>
  </si>
  <si>
    <t>159</t>
  </si>
  <si>
    <t>55</t>
  </si>
  <si>
    <t>51</t>
  </si>
  <si>
    <t>21</t>
  </si>
  <si>
    <t>137</t>
  </si>
  <si>
    <t>TUV %</t>
  </si>
  <si>
    <t>94%</t>
  </si>
  <si>
    <t>Don't Know/Not Sure(currently) - But I would vote</t>
  </si>
  <si>
    <t>Don't Know/Not Sure(currently) - But I would vote %</t>
  </si>
  <si>
    <t>People Before Profit (PBP)</t>
  </si>
  <si>
    <t>People Before Profit (PBP) %</t>
  </si>
  <si>
    <t>None - I wouldn't vote/I would spoil my vote</t>
  </si>
  <si>
    <t>None - I wouldn't vote/I would spoil my vote %</t>
  </si>
  <si>
    <t>Green Party</t>
  </si>
  <si>
    <t>Green Party %</t>
  </si>
  <si>
    <t>Aontú</t>
  </si>
  <si>
    <t>Aontú %</t>
  </si>
  <si>
    <t>Other e.g. Independents etc.</t>
  </si>
  <si>
    <t>Other e.g. Independents etc. %</t>
  </si>
  <si>
    <t>PUP %</t>
  </si>
  <si>
    <t>NI Conservatives %</t>
  </si>
  <si>
    <t>Other %</t>
  </si>
  <si>
    <t>1501</t>
  </si>
  <si>
    <t>322</t>
  </si>
  <si>
    <t>616</t>
  </si>
  <si>
    <t>448</t>
  </si>
  <si>
    <t>742</t>
  </si>
  <si>
    <t>130</t>
  </si>
  <si>
    <t>332</t>
  </si>
  <si>
    <t>548</t>
  </si>
  <si>
    <t>310</t>
  </si>
  <si>
    <t>649</t>
  </si>
  <si>
    <t>Awful Performance - Couldn't be worse</t>
  </si>
  <si>
    <t>533</t>
  </si>
  <si>
    <t>308</t>
  </si>
  <si>
    <t>250</t>
  </si>
  <si>
    <t>255</t>
  </si>
  <si>
    <t>123</t>
  </si>
  <si>
    <t>237</t>
  </si>
  <si>
    <t>53</t>
  </si>
  <si>
    <t>125</t>
  </si>
  <si>
    <t>76</t>
  </si>
  <si>
    <t>284</t>
  </si>
  <si>
    <t>146</t>
  </si>
  <si>
    <t>122</t>
  </si>
  <si>
    <t>362</t>
  </si>
  <si>
    <t>Awful Performance - Couldn't be worse %</t>
  </si>
  <si>
    <t>35%</t>
  </si>
  <si>
    <t>45%</t>
  </si>
  <si>
    <t>58%</t>
  </si>
  <si>
    <t>33%</t>
  </si>
  <si>
    <t>63%</t>
  </si>
  <si>
    <t>Bad Performance</t>
  </si>
  <si>
    <t>392</t>
  </si>
  <si>
    <t>208</t>
  </si>
  <si>
    <t>184</t>
  </si>
  <si>
    <t>136</t>
  </si>
  <si>
    <t>170</t>
  </si>
  <si>
    <t>120</t>
  </si>
  <si>
    <t>182</t>
  </si>
  <si>
    <t>57</t>
  </si>
  <si>
    <t>63</t>
  </si>
  <si>
    <t>115</t>
  </si>
  <si>
    <t>85</t>
  </si>
  <si>
    <t>84</t>
  </si>
  <si>
    <t>139</t>
  </si>
  <si>
    <t>236</t>
  </si>
  <si>
    <t>Bad Performance %</t>
  </si>
  <si>
    <t>28%</t>
  </si>
  <si>
    <t>Neutral - Neither good or bad performance</t>
  </si>
  <si>
    <t>347</t>
  </si>
  <si>
    <t>160</t>
  </si>
  <si>
    <t>157</t>
  </si>
  <si>
    <t>227</t>
  </si>
  <si>
    <t>Neutral - Neither good or bad performance %</t>
  </si>
  <si>
    <t>Good Performance</t>
  </si>
  <si>
    <t>95</t>
  </si>
  <si>
    <t>88</t>
  </si>
  <si>
    <t>Good Performance %</t>
  </si>
  <si>
    <t>Don't Know/Not Sure/No Opinion</t>
  </si>
  <si>
    <t>Don't Know/Not Sure/No Opinion %</t>
  </si>
  <si>
    <t>Great Performance - Couldn't be better</t>
  </si>
  <si>
    <t>Great Performance - Couldn't be better %</t>
  </si>
  <si>
    <t>520</t>
  </si>
  <si>
    <t>512</t>
  </si>
  <si>
    <t>323</t>
  </si>
  <si>
    <t>358</t>
  </si>
  <si>
    <t>405</t>
  </si>
  <si>
    <t>153</t>
  </si>
  <si>
    <t>108</t>
  </si>
  <si>
    <t>97</t>
  </si>
  <si>
    <t>79</t>
  </si>
  <si>
    <t>278</t>
  </si>
  <si>
    <t>302</t>
  </si>
  <si>
    <t>71%</t>
  </si>
  <si>
    <t>60%</t>
  </si>
  <si>
    <t>356</t>
  </si>
  <si>
    <t>111</t>
  </si>
  <si>
    <t>180</t>
  </si>
  <si>
    <t>117</t>
  </si>
  <si>
    <t>67%</t>
  </si>
  <si>
    <t>162</t>
  </si>
  <si>
    <t>172</t>
  </si>
  <si>
    <t>74</t>
  </si>
  <si>
    <t>276</t>
  </si>
  <si>
    <t>179</t>
  </si>
  <si>
    <t>134</t>
  </si>
  <si>
    <t>212</t>
  </si>
  <si>
    <t>116</t>
  </si>
  <si>
    <t>435</t>
  </si>
  <si>
    <t>407</t>
  </si>
  <si>
    <t>293</t>
  </si>
  <si>
    <t>330</t>
  </si>
  <si>
    <t>312</t>
  </si>
  <si>
    <t>628</t>
  </si>
  <si>
    <t>251</t>
  </si>
  <si>
    <t>198</t>
  </si>
  <si>
    <t>156</t>
  </si>
  <si>
    <t>119</t>
  </si>
  <si>
    <t>150</t>
  </si>
  <si>
    <t>232</t>
  </si>
  <si>
    <t>135</t>
  </si>
  <si>
    <t>223</t>
  </si>
  <si>
    <t>313</t>
  </si>
  <si>
    <t>57%</t>
  </si>
  <si>
    <t>317</t>
  </si>
  <si>
    <t>164</t>
  </si>
  <si>
    <t>118</t>
  </si>
  <si>
    <t>140</t>
  </si>
  <si>
    <t>290</t>
  </si>
  <si>
    <t>176</t>
  </si>
  <si>
    <t>144</t>
  </si>
  <si>
    <t>161</t>
  </si>
  <si>
    <t>196</t>
  </si>
  <si>
    <t>62%</t>
  </si>
  <si>
    <t>126</t>
  </si>
  <si>
    <t>195</t>
  </si>
  <si>
    <t>518</t>
  </si>
  <si>
    <t>437</t>
  </si>
  <si>
    <t>509</t>
  </si>
  <si>
    <t>303</t>
  </si>
  <si>
    <t>206</t>
  </si>
  <si>
    <t>249</t>
  </si>
  <si>
    <t>109</t>
  </si>
  <si>
    <t>222</t>
  </si>
  <si>
    <t>404</t>
  </si>
  <si>
    <t>200</t>
  </si>
  <si>
    <t>241</t>
  </si>
  <si>
    <t>104</t>
  </si>
  <si>
    <t>142</t>
  </si>
  <si>
    <t>76%</t>
  </si>
  <si>
    <t>770</t>
  </si>
  <si>
    <t>618</t>
  </si>
  <si>
    <t>449</t>
  </si>
  <si>
    <t>626</t>
  </si>
  <si>
    <t>757</t>
  </si>
  <si>
    <t>506</t>
  </si>
  <si>
    <t>259</t>
  </si>
  <si>
    <t>183</t>
  </si>
  <si>
    <t>213</t>
  </si>
  <si>
    <t>452</t>
  </si>
  <si>
    <t>225</t>
  </si>
  <si>
    <t>202</t>
  </si>
  <si>
    <t>214</t>
  </si>
  <si>
    <t>211</t>
  </si>
  <si>
    <t>82</t>
  </si>
  <si>
    <t>333</t>
  </si>
  <si>
    <t>467</t>
  </si>
  <si>
    <t>525</t>
  </si>
  <si>
    <t>229</t>
  </si>
  <si>
    <t>217</t>
  </si>
  <si>
    <t>248</t>
  </si>
  <si>
    <t>246</t>
  </si>
  <si>
    <t>280</t>
  </si>
  <si>
    <t>403</t>
  </si>
  <si>
    <t>158</t>
  </si>
  <si>
    <t>239</t>
  </si>
  <si>
    <t>207</t>
  </si>
  <si>
    <t>81%</t>
  </si>
  <si>
    <t>410</t>
  </si>
  <si>
    <t>756</t>
  </si>
  <si>
    <t>707</t>
  </si>
  <si>
    <t>384</t>
  </si>
  <si>
    <t>270</t>
  </si>
  <si>
    <t>399</t>
  </si>
  <si>
    <t>72%</t>
  </si>
  <si>
    <t>65%</t>
  </si>
  <si>
    <t>82%</t>
  </si>
  <si>
    <t>73%</t>
  </si>
  <si>
    <t>66%</t>
  </si>
  <si>
    <t>252</t>
  </si>
  <si>
    <t>151</t>
  </si>
  <si>
    <t>64%</t>
  </si>
  <si>
    <t>511</t>
  </si>
  <si>
    <t>434</t>
  </si>
  <si>
    <t>307</t>
  </si>
  <si>
    <t>346</t>
  </si>
  <si>
    <t>316</t>
  </si>
  <si>
    <t>188</t>
  </si>
  <si>
    <t>152</t>
  </si>
  <si>
    <t>264</t>
  </si>
  <si>
    <t>286</t>
  </si>
  <si>
    <t>480</t>
  </si>
  <si>
    <t>245</t>
  </si>
  <si>
    <t>240</t>
  </si>
  <si>
    <t>339</t>
  </si>
  <si>
    <t>647</t>
  </si>
  <si>
    <t>672</t>
  </si>
  <si>
    <t>342</t>
  </si>
  <si>
    <t>262</t>
  </si>
  <si>
    <t>291</t>
  </si>
  <si>
    <t>193</t>
  </si>
  <si>
    <t>297</t>
  </si>
  <si>
    <t>295</t>
  </si>
  <si>
    <t>367</t>
  </si>
  <si>
    <t>75%</t>
  </si>
  <si>
    <t>393</t>
  </si>
  <si>
    <t>189</t>
  </si>
  <si>
    <t>305</t>
  </si>
  <si>
    <t>663</t>
  </si>
  <si>
    <t>218</t>
  </si>
  <si>
    <t>363</t>
  </si>
  <si>
    <t>507</t>
  </si>
  <si>
    <t>446</t>
  </si>
  <si>
    <t>233</t>
  </si>
  <si>
    <t>397</t>
  </si>
  <si>
    <t>JEFFREY DONALDSON</t>
  </si>
  <si>
    <t>689</t>
  </si>
  <si>
    <t>349</t>
  </si>
  <si>
    <t>242</t>
  </si>
  <si>
    <t>283</t>
  </si>
  <si>
    <t>209</t>
  </si>
  <si>
    <t>383</t>
  </si>
  <si>
    <t>261</t>
  </si>
  <si>
    <t>389</t>
  </si>
  <si>
    <t>JEFFREY DONALDSON %</t>
  </si>
  <si>
    <t>79%</t>
  </si>
  <si>
    <t>I would've abstained, or felt I shouldn't participate</t>
  </si>
  <si>
    <t>526</t>
  </si>
  <si>
    <t>234</t>
  </si>
  <si>
    <t>226</t>
  </si>
  <si>
    <t>380</t>
  </si>
  <si>
    <t>I would've abstained, or felt I shouldn't participate %</t>
  </si>
  <si>
    <t>EDWIN POOTS</t>
  </si>
  <si>
    <t>EDWIN POOTS %</t>
  </si>
  <si>
    <t>740</t>
  </si>
  <si>
    <t>NO</t>
  </si>
  <si>
    <t>980</t>
  </si>
  <si>
    <t>562</t>
  </si>
  <si>
    <t>360</t>
  </si>
  <si>
    <t>464</t>
  </si>
  <si>
    <t>230</t>
  </si>
  <si>
    <t>527</t>
  </si>
  <si>
    <t>244</t>
  </si>
  <si>
    <t>191</t>
  </si>
  <si>
    <t>708</t>
  </si>
  <si>
    <t>NO %</t>
  </si>
  <si>
    <t>96%</t>
  </si>
  <si>
    <t>93%</t>
  </si>
  <si>
    <t>98%</t>
  </si>
  <si>
    <t>85%</t>
  </si>
  <si>
    <t>YES</t>
  </si>
  <si>
    <t>444</t>
  </si>
  <si>
    <t>275</t>
  </si>
  <si>
    <t>341</t>
  </si>
  <si>
    <t>YES %</t>
  </si>
  <si>
    <t>878</t>
  </si>
  <si>
    <t>369</t>
  </si>
  <si>
    <t>287</t>
  </si>
  <si>
    <t>474</t>
  </si>
  <si>
    <t>260</t>
  </si>
  <si>
    <t>268</t>
  </si>
  <si>
    <t>87%</t>
  </si>
  <si>
    <t>315</t>
  </si>
  <si>
    <t>181</t>
  </si>
  <si>
    <t>256</t>
  </si>
  <si>
    <t>No amnesty - all cases should be pursued under the normal processes of the law</t>
  </si>
  <si>
    <t>352</t>
  </si>
  <si>
    <t>320</t>
  </si>
  <si>
    <t>265</t>
  </si>
  <si>
    <t>306</t>
  </si>
  <si>
    <t>395</t>
  </si>
  <si>
    <t>477</t>
  </si>
  <si>
    <t>No amnesty - all cases should be pursued under the normal processes of the law %</t>
  </si>
  <si>
    <t>Complete amnesty for everyone, and move on</t>
  </si>
  <si>
    <t>438</t>
  </si>
  <si>
    <t>253</t>
  </si>
  <si>
    <t>Complete amnesty for everyone, and move on %</t>
  </si>
  <si>
    <t>No amnesty - But there should be a different, more lenient 'legacy policy' for the security forces, as opposed to everyone else</t>
  </si>
  <si>
    <t>No amnesty - But there should be a different, more lenient 'legacy policy' for the security forces, as opposed to everyone else %</t>
  </si>
  <si>
    <t>832</t>
  </si>
  <si>
    <t>441</t>
  </si>
  <si>
    <t>391</t>
  </si>
  <si>
    <t>344</t>
  </si>
  <si>
    <t>289</t>
  </si>
  <si>
    <t>388</t>
  </si>
  <si>
    <t>314</t>
  </si>
  <si>
    <t>432</t>
  </si>
  <si>
    <t>77%</t>
  </si>
  <si>
    <t>204</t>
  </si>
  <si>
    <t>266</t>
  </si>
  <si>
    <t>86%</t>
  </si>
  <si>
    <t>629</t>
  </si>
  <si>
    <t>..next year</t>
  </si>
  <si>
    <t>711</t>
  </si>
  <si>
    <t>370</t>
  </si>
  <si>
    <t>301</t>
  </si>
  <si>
    <t>258</t>
  </si>
  <si>
    <t>..next year %</t>
  </si>
  <si>
    <t>90%</t>
  </si>
  <si>
    <t>..this summer</t>
  </si>
  <si>
    <t>269</t>
  </si>
  <si>
    <t>..this summer %</t>
  </si>
  <si>
    <t>..in two-three years</t>
  </si>
  <si>
    <t>..in two-three years %</t>
  </si>
  <si>
    <t>..this year</t>
  </si>
  <si>
    <t>..this year %</t>
  </si>
  <si>
    <t>..never</t>
  </si>
  <si>
    <t>..never %</t>
  </si>
  <si>
    <t>Age Group</t>
  </si>
  <si>
    <t>Social Grade</t>
  </si>
  <si>
    <t>East</t>
  </si>
  <si>
    <t>North</t>
  </si>
  <si>
    <t>South</t>
  </si>
  <si>
    <t>West</t>
  </si>
  <si>
    <t>Constitutional Position</t>
  </si>
  <si>
    <t>Did not vote</t>
  </si>
  <si>
    <t>Prefer not to say</t>
  </si>
  <si>
    <t>NI Cons</t>
  </si>
  <si>
    <t>DEMOGRAPHIC DATA - NI Region/Residence Area - by NI Political Constituencies:
East NI - Belfast/Belfast area - the 4 Belfast constituencies (North, South, East, and West) + North Down/Lagan Valley/South Antrim/East Antrim
North NI - Foyle/East Londonderry/North Antrim 
South NI – South Down/Strangford/Newry and Armagh/Upper Bann
West NI - Fermanagh and South Tyrone/Mid-Ulster/West Tyrone</t>
  </si>
  <si>
    <t>LucidTalk Limited | The Innovation Centre | NI Science Park I Queen's Road | Queen’s Island | Belfast BT3 9DT 
Telephone: 028 9073 7800 (Switchboard) | 028 9040 9980 (Direct) | 07711 450545 (Mobile) 
Fax: 028 9073 7801 | Email: info@lucidtalk.co.uk</t>
  </si>
  <si>
    <r>
      <rPr>
        <b/>
        <u/>
        <sz val="11"/>
        <color rgb="FF000000"/>
        <rFont val="Calibri"/>
        <family val="2"/>
      </rPr>
      <t>LucidTalk - Professional Credentials</t>
    </r>
    <r>
      <rPr>
        <b/>
        <sz val="11"/>
        <color rgb="FF000000"/>
        <rFont val="Calibri"/>
        <family val="2"/>
      </rPr>
      <t>: LucidTalk is a member of the British Polling Council (BPC), the UK Market Research Society (UK MRS),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also (as published) of AIMRO (Association of Irish Market Research Organisations).</t>
    </r>
  </si>
  <si>
    <t xml:space="preserve">LucidTalk - Northern Ireland (NI)-Wide BELFAST TELEGRAPH 'Spring' 2021 'Tracker' Poll-Project: May 2021: Data Results - Weighted/NI Representative sample: 3,072 Responses. </t>
  </si>
  <si>
    <t>STRICTLY PRIVATE AND CONFIDENTIAL: BELFAST TELEGRAPH AND LUCIDTALK USE ONLY</t>
  </si>
  <si>
    <t xml:space="preserve">Where referenced in this document the following abbreviations and acronyms are used: NI - Northern Ireland, LT – LucidTalk, UK – United Kingdom, BPC – British Polling Council, AIMRO - Association of Irish Market Research Organisations.
</t>
  </si>
  <si>
    <t>Contents</t>
  </si>
  <si>
    <t xml:space="preserve">Constitutional Position - Weightings: the weightings shown on the adjacent table are calculated based on data such as the 2016 and 2017 Northern Ireland (NI) elections, NI census estimates, and electorate election figures for gender, age, religion, constituency etc. This data analysis was then combined with previous polling information and results from LucidTalk NI polls in the last 3 years for party and constitutional position. Strongly Unionist or Nationalist/Republican = Committed over a long time period, and a consistent Unionist or Nationalist/Republican voter respectively. Broadly-Mildly Unionist or Nationalist/Republican = 'Mostly' support that specific position, but intermittently, and are intermittent voters for that respective political position. Neutral = = typically Alliance, Green, Independents voter group, and 'Others'.     </t>
  </si>
  <si>
    <t xml:space="preserve">Specific Weighting - related to NI Constitutional Position: via Political Community Background: </t>
  </si>
  <si>
    <t>Constitutional Position - Neutral = typically Alliance, Green, Independents voter group, and 'Others', Unionists = Those who vote for Unionist parties + people from a Unionist heritage background, Nationalist and/or Republican = Those who vote for SDLP/Sinn Fein + people from a Nationalist/Republican heritage background.</t>
  </si>
  <si>
    <r>
      <rPr>
        <b/>
        <u/>
        <sz val="11"/>
        <color rgb="FF000000"/>
        <rFont val="Arial"/>
        <family val="2"/>
      </rPr>
      <t>Notes:</t>
    </r>
    <r>
      <rPr>
        <sz val="11"/>
        <color rgb="FF000000"/>
        <rFont val="Arial"/>
        <family val="2"/>
      </rPr>
      <t xml:space="preserve"> NI Region/Area is analysed as follows: by the NI constituencies which we record:
</t>
    </r>
    <r>
      <rPr>
        <b/>
        <sz val="11"/>
        <color rgb="FF000000"/>
        <rFont val="Arial"/>
        <family val="2"/>
      </rPr>
      <t>East NI</t>
    </r>
    <r>
      <rPr>
        <sz val="11"/>
        <color rgb="FF000000"/>
        <rFont val="Arial"/>
        <family val="2"/>
      </rPr>
      <t xml:space="preserve"> - Belfast/Belfast area - the 4 Belfast constituencies (North, South, East, and West) + North Down/Lagan Valley/South Antrim/East Antrim
</t>
    </r>
    <r>
      <rPr>
        <b/>
        <sz val="11"/>
        <color rgb="FF000000"/>
        <rFont val="Arial"/>
        <family val="2"/>
      </rPr>
      <t xml:space="preserve">South NI </t>
    </r>
    <r>
      <rPr>
        <sz val="11"/>
        <color rgb="FF000000"/>
        <rFont val="Arial"/>
        <family val="2"/>
      </rPr>
      <t xml:space="preserve">– South Down/Strangford/Newry and Armagh/Upper Bann   
</t>
    </r>
    <r>
      <rPr>
        <b/>
        <sz val="11"/>
        <color rgb="FF000000"/>
        <rFont val="Arial"/>
        <family val="2"/>
      </rPr>
      <t>West NI</t>
    </r>
    <r>
      <rPr>
        <sz val="11"/>
        <color rgb="FF000000"/>
        <rFont val="Arial"/>
        <family val="2"/>
      </rPr>
      <t xml:space="preserve"> - Fermanagh and South Tyrone/Mid-Ulster/West Tyrone, 
</t>
    </r>
    <r>
      <rPr>
        <b/>
        <sz val="11"/>
        <color rgb="FF000000"/>
        <rFont val="Arial"/>
        <family val="2"/>
      </rPr>
      <t xml:space="preserve">North NI </t>
    </r>
    <r>
      <rPr>
        <sz val="11"/>
        <color rgb="FF000000"/>
        <rFont val="Arial"/>
        <family val="2"/>
      </rPr>
      <t xml:space="preserve">- Foyle/East Londonderry/North Antrim </t>
    </r>
    <r>
      <rPr>
        <sz val="11"/>
        <color rgb="FF000000"/>
        <rFont val="Bahnschrift"/>
        <family val="2"/>
      </rPr>
      <t xml:space="preserve">
</t>
    </r>
  </si>
  <si>
    <t>NOTES RELATED TO WEIGHTING CALCULATIONS AND ANALYSIS:</t>
  </si>
  <si>
    <t>PEOPLE BEFORE PROFIT(PBP)</t>
  </si>
  <si>
    <t>GREEN PARTY</t>
  </si>
  <si>
    <t>ALLIANCE</t>
  </si>
  <si>
    <t>SINN FEIN</t>
  </si>
  <si>
    <t>TOTAL</t>
  </si>
  <si>
    <t>EU REFERENDUM 2016 - PAST VOTE</t>
  </si>
  <si>
    <t>COMMUNITY - RELIGION</t>
  </si>
  <si>
    <t>CONSTITUTIONAL POSITION</t>
  </si>
  <si>
    <t>NI Assembly Election Vote 2017: CNR = Catholic/Nationalist/Republican, PUL = Protestant/Unionist/Loyalist</t>
  </si>
  <si>
    <t>NI Region - Residence Area (see description)</t>
  </si>
  <si>
    <t>SOCIOECONOMIC STATUS</t>
  </si>
  <si>
    <t>AGE-GROUP</t>
  </si>
  <si>
    <t>GENDER</t>
  </si>
  <si>
    <t>CNR = Can't remember</t>
  </si>
  <si>
    <t>POLL QUESTION 1  - NI ASSEMBLY ELECTION. If a NI Assembly Election were to be held tomorrow which political party would you vote for as FIRST PREFERENCE? - Excluding Don't Know/Undecideds</t>
  </si>
  <si>
    <t>vote_assembly</t>
  </si>
  <si>
    <t>Identity1</t>
  </si>
  <si>
    <t>Community</t>
  </si>
  <si>
    <t>EU Referendum 2016 - Past Vote. CNR</t>
  </si>
  <si>
    <t xml:space="preserve">QUESTION 1. NI ASSEMBLY ELECTION: If a NI Assembly Election were to be held tomorrow which political party would you vote for as FIRST PREFERENCE? </t>
  </si>
  <si>
    <t>Base Weighted</t>
  </si>
  <si>
    <r>
      <t xml:space="preserve">QUESTION 1. NI ASSEMBLY ELECTION: If a NI Assembly Election were to be held tomorrow which political party would you vote for as FIRST PREFERENCE? - </t>
    </r>
    <r>
      <rPr>
        <b/>
        <sz val="20"/>
        <color rgb="FF0070C0"/>
        <rFont val="Bahnschrift"/>
        <family val="2"/>
      </rPr>
      <t>Excluding Don't Know/Undecideds</t>
    </r>
  </si>
  <si>
    <t>QUESTION 2. - How do you rate the following NI UK and Ireland political and party leaders in terms of their overall performance in the last few months? Q2.1: EDWIN POOTS - DUP Leader</t>
  </si>
  <si>
    <t>QUESTION 2. - How do you rate the following NI, UK, and Ireland political and party leaders in terms of their overall performance in the last few months? Q2.2: MICHELLE O'NEILL - VP Sinn Féin - NI Deputy First Minister</t>
  </si>
  <si>
    <t>QUESTION 2. - How do you rate the following NI, UK, and Ireland political and party leaders in terms of their overall performance in the last few months? Q2.3: NAOMI LONG - Alliance Leader - NI Minister of Justice</t>
  </si>
  <si>
    <t xml:space="preserve">QUESTION 2. - How do you rate the following NI, UK, and Ireland political and party leaders in terms of their overall performance in the last few months? Q2.4: COLUM EASTWOOD - SDLP Leader </t>
  </si>
  <si>
    <t xml:space="preserve">QUESTION 2. - How do you rate the following NI, UK, and Ireland political and party leaders in terms of their overall performance in the last few months? Q2.5: DOUG BEATTIE - UUP Leader </t>
  </si>
  <si>
    <t xml:space="preserve">QUESTION 2. - How do you rate the following NI, UK, and Ireland political and party leaders in terms of their overall performance in the last few months? Q2.6: JIM ALLISTER - TUV Leader </t>
  </si>
  <si>
    <t>QUESTION 2. - How do you rate the following NI, UK, and Ireland political and party leaders in terms of their overall performance in the last few months? Q2.7: BORIS JOHNSON - UK Prime Minister</t>
  </si>
  <si>
    <t>QUESTION 2. - How do you rate the following NI, UK, and Ireland political and party leaders in terms of their overall performance in the last few months? Q2.8: NICOLA STURGEON - Scotland First Minister</t>
  </si>
  <si>
    <t>QUESTION 2. - How do you rate the following NI, UK, and Ireland political and party leaders in terms of their overall performance in the last few months? Q2.9: Micheál Martin - Taoiseach Ireland</t>
  </si>
  <si>
    <t>QUESTION 2. - How do you rate the following NI, UK, and Ireland political and party leaders in terms of their overall performance in the last few months? Q2.10: BRANDON LEWIS - Secretary of State for NI</t>
  </si>
  <si>
    <t>QUESTION 2. - How do you rate the following NI, UK, and Ireland political and party leaders in terms of their overall performance in the last few months? Q2.11: ROBIN SWANN (UUP) - NI Minister of Health</t>
  </si>
  <si>
    <t>QUESTION 2. - How do you rate the following NI, UK, and Ireland political and party leaders in terms of their overall performance in the last few months? Q2.12: ARLENE FOSTER - Former DUP Leader</t>
  </si>
  <si>
    <t>LUCIDTALK - NI 'Tracker' POLL-PROJECT: MAIN RESULTS SUMMARY - 1,501 NI representative sample(weighted): Poll Period - 14th to 17th May 2021</t>
  </si>
  <si>
    <t>BASE : All respondents - 1,501 NI representative sample (weighted): LT NI-Wide Tracker Poll - May 2021</t>
  </si>
  <si>
    <t>QUESTION 3. - EDWIN POOTS is now the new leader of the Democratic Unionist Party (DUP). However, if you had've had a vote for the new leader of the DUP - who would you have voted for?</t>
  </si>
  <si>
    <t>LucidTalk - Northern Ireland (NI)-Wide Spring NI 'Tracker' Poll-Project - May 2021: Data Results - Unweighted and Weighted/NI Representative sample (1,501 responses - Weighted sample)</t>
  </si>
  <si>
    <t>(a) OTHERS + Independents etc.</t>
  </si>
  <si>
    <t>(a) NB Aontú makes up the major part of this voting block i.e. 'Others and Independents'.</t>
  </si>
  <si>
    <t xml:space="preserve">QUESTION 8. Once vaccinated  how quickly would you consider a foreign holiday? - this summer, this year, next year, later, never... </t>
  </si>
  <si>
    <t xml:space="preserve">QUESTION 7. Do you think parents have the right to refuse the Covid vaccine for their children </t>
  </si>
  <si>
    <t xml:space="preserve">QUESTION 6. There is still an ongoing debate in NI about legacy and how to deal with the past. In this context what would be your best approach to this issue? </t>
  </si>
  <si>
    <t xml:space="preserve">QUESTION 5. Are you worried about the prospect of violence this summer given the level of anger over the NI protocol? </t>
  </si>
  <si>
    <t xml:space="preserve">QUESTION 4. Should the DUP boycott North South ministerial meetings and therefore possibly collapse Stormont in protest at the NI protocol? </t>
  </si>
  <si>
    <t>FULL RESULTS: DATA TABLES - Weighted and Unweighted (All Responses) - 1,501 responses used in final weighted NI representative sample</t>
  </si>
  <si>
    <r>
      <rPr>
        <b/>
        <u/>
        <sz val="11"/>
        <color rgb="FF000000"/>
        <rFont val="Calibri"/>
        <family val="2"/>
      </rPr>
      <t>METHODOLOGY</t>
    </r>
    <r>
      <rPr>
        <b/>
        <sz val="11"/>
        <color rgb="FF000000"/>
        <rFont val="Calibri"/>
        <family val="2"/>
      </rPr>
      <t>: Polling was carried out by Belfast based polling and market research company LucidTalk. The project was carried out online for a period of 4 days from 14th May to 17th May 2021. The project targeted the established Northern Ireland (NI) LucidTalk online Opinion Panel (13,537 members) which is balanced by gender, age-group, area of residence, and community background, in order to be demographically representative of Northern Ireland. 3,129 full responses were received. A data auditing process was then carried out to ensure all completed poll-surveys were genuine 'one-person, one-vote' responses, and this resulted in 3,072 responses being considered and verified as the base data-set (weighted and unweighted). Then in order to produce a robust and accurate balanced NI representative sample, this base data-set of 3,072 responses was then 'weighted down' to a 1,501 sample data-set. This 1,501 base-sample was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+/-2.3%, at 95% confidence. All surveys and polls may be subject to sources of error, including, but not limited to sampling error, coverage error, and measurement error. All reported margins of sampling error include the computed design effects for weighting.</t>
    </r>
  </si>
  <si>
    <r>
      <rPr>
        <b/>
        <u/>
        <sz val="11"/>
        <color rgb="FF000000"/>
        <rFont val="Calibri"/>
        <family val="2"/>
      </rPr>
      <t>Data Weighting</t>
    </r>
    <r>
      <rPr>
        <b/>
        <sz val="11"/>
        <color rgb="FF000000"/>
        <rFont val="Calibri"/>
        <family val="2"/>
      </rPr>
      <t xml:space="preserve">: Data was weighted to the profile of all NI adults aged 18+. Data was weighted by age, sex, socio-economic group (using data from the Northern Ireland Statistics and Research Agency - NISRA), previous voting patterns (i.e. turnout probability), constituency, constitutional position, party support and religious affiliation. This resulted in a robust and accurate balanced NI representative sample, reflecting the demographic composition of Northern Ireland, resulting in 1,501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Two weights were calculated.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this poll-project weights were used as follows: These were/are calculated from data such as the 2016 EU Referendum, the 2015 and 2017 Northern Ireland (NI) Assembly Elections, the 2017 NI Westminster election, the 2019 NI European Election, the 2019 NI Westminster election, NI census estimates, and electorate election figures for gender, age, religion, constituency etc. plus previous polling information and results from LucidTalk NI polls in the last 5 years for party and constitutional position. </t>
    </r>
  </si>
  <si>
    <t xml:space="preserve">UUP % </t>
  </si>
  <si>
    <t xml:space="preserve">The survey was conducted via the LT NI online panel. Invitations to complete surveys were sent out to all members of the panel. Differential response rates from different demographic groups were taken into account.
</t>
  </si>
  <si>
    <r>
      <t xml:space="preserve">The results for each Individual Poll Question can be accessed via the Tabs at the bottom of the Spreadsheet - For each Poll Question demographic analyses are shown by: Gender, Age-Group, Socio-Economic Group, NI Residence Area (see attached description), 2017 NI Assembly Election - Past-Vote, Constitutional Position (Unionist, Nationalist, etc.), Community (Protestant, R. Catholic, etc.), and 2016 EU Referendum - Past-Vote. </t>
    </r>
    <r>
      <rPr>
        <b/>
        <sz val="12"/>
        <color rgb="FFFF0000"/>
        <rFont val="Calibri"/>
        <family val="2"/>
      </rPr>
      <t>NB Subsamples from any cross-breaks or 'drill-downs' into the data, will be subject to a higher margin of error, and conclusions drawn from cross-breaks with very small sub-samples should be treated with caution.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</si>
</sst>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rgb="FF000000"/>
      <name val="Calibri"/>
      <family val="2"/>
      <scheme val="minor"/>
    </font>
    <font>
      <sz val="11"/>
      <color theme="1"/>
      <name val="Calibri"/>
      <family val="2"/>
      <scheme val="minor"/>
    </font>
    <font>
      <sz val="11"/>
      <color rgb="FFFFFFFF"/>
      <name val="Arial Narrow"/>
      <family val="2"/>
    </font>
    <font>
      <sz val="11"/>
      <color rgb="FFA9A9A9"/>
      <name val="Arial Narrow"/>
      <family val="2"/>
    </font>
    <font>
      <sz val="11"/>
      <color rgb="FF000000"/>
      <name val="Calibri"/>
      <family val="2"/>
      <scheme val="minor"/>
    </font>
    <font>
      <b/>
      <sz val="11"/>
      <color theme="1"/>
      <name val="Calibri"/>
      <family val="2"/>
      <scheme val="minor"/>
    </font>
    <font>
      <b/>
      <sz val="12"/>
      <name val="Calibri"/>
      <family val="2"/>
    </font>
    <font>
      <b/>
      <sz val="11"/>
      <color rgb="FF000000"/>
      <name val="Calibri"/>
      <family val="2"/>
      <scheme val="minor"/>
    </font>
    <font>
      <b/>
      <sz val="11"/>
      <color rgb="FF000000"/>
      <name val="Calibri"/>
      <family val="2"/>
    </font>
    <font>
      <sz val="11"/>
      <color rgb="FF000000"/>
      <name val="Calibri"/>
      <family val="2"/>
    </font>
    <font>
      <b/>
      <u/>
      <sz val="11"/>
      <color rgb="FF000000"/>
      <name val="Calibri"/>
      <family val="2"/>
    </font>
    <font>
      <b/>
      <sz val="12"/>
      <color theme="9" tint="-0.499984740745262"/>
      <name val="Calibri"/>
      <family val="2"/>
    </font>
    <font>
      <sz val="14"/>
      <color rgb="FF000000"/>
      <name val="Calibri"/>
      <family val="2"/>
      <scheme val="minor"/>
    </font>
    <font>
      <b/>
      <sz val="14"/>
      <color rgb="FFFF0000"/>
      <name val="Calibri"/>
      <family val="2"/>
    </font>
    <font>
      <b/>
      <sz val="12"/>
      <color rgb="FFFF0000"/>
      <name val="Calibri"/>
      <family val="2"/>
    </font>
    <font>
      <b/>
      <u/>
      <sz val="24"/>
      <color rgb="FF000000"/>
      <name val="Calibri"/>
      <family val="2"/>
    </font>
    <font>
      <u/>
      <sz val="11"/>
      <color theme="10"/>
      <name val="Calibri"/>
      <family val="2"/>
      <scheme val="minor"/>
    </font>
    <font>
      <u/>
      <sz val="16"/>
      <color theme="10"/>
      <name val="Calibri"/>
      <family val="2"/>
      <scheme val="minor"/>
    </font>
    <font>
      <sz val="11"/>
      <color rgb="FF000000"/>
      <name val="Bahnschrift"/>
      <family val="2"/>
    </font>
    <font>
      <b/>
      <sz val="11"/>
      <color rgb="FF000000"/>
      <name val="Bahnschrift"/>
      <family val="2"/>
    </font>
    <font>
      <b/>
      <sz val="10"/>
      <color theme="1"/>
      <name val="Calibri"/>
      <family val="2"/>
      <scheme val="minor"/>
    </font>
    <font>
      <b/>
      <u/>
      <sz val="11"/>
      <color rgb="FF000000"/>
      <name val="Arial"/>
      <family val="2"/>
    </font>
    <font>
      <sz val="11"/>
      <color rgb="FF000000"/>
      <name val="Arial"/>
      <family val="2"/>
    </font>
    <font>
      <b/>
      <sz val="11"/>
      <color rgb="FF000000"/>
      <name val="Arial"/>
      <family val="2"/>
    </font>
    <font>
      <sz val="14"/>
      <color rgb="FF000000"/>
      <name val="Arial Narrow"/>
      <family val="2"/>
    </font>
    <font>
      <sz val="12"/>
      <color rgb="FF000000"/>
      <name val="Arial Narrow"/>
      <family val="2"/>
    </font>
    <font>
      <b/>
      <sz val="12"/>
      <color rgb="FF000000"/>
      <name val="Arial Narrow"/>
      <family val="2"/>
    </font>
    <font>
      <b/>
      <sz val="12"/>
      <color theme="1"/>
      <name val="Calibri"/>
      <family val="2"/>
      <scheme val="minor"/>
    </font>
    <font>
      <b/>
      <sz val="14"/>
      <color theme="1"/>
      <name val="Calibri"/>
      <family val="2"/>
      <scheme val="minor"/>
    </font>
    <font>
      <b/>
      <sz val="10"/>
      <color rgb="FF000000"/>
      <name val="Calibri"/>
      <family val="2"/>
      <scheme val="minor"/>
    </font>
    <font>
      <b/>
      <sz val="14"/>
      <color rgb="FF000000"/>
      <name val="Bahnschrift"/>
      <family val="2"/>
    </font>
    <font>
      <sz val="14"/>
      <color rgb="FF000000"/>
      <name val="Bahnschrift"/>
      <family val="2"/>
    </font>
    <font>
      <b/>
      <sz val="18"/>
      <color rgb="FF000000"/>
      <name val="Calibri"/>
      <family val="2"/>
      <scheme val="minor"/>
    </font>
    <font>
      <b/>
      <u/>
      <sz val="18"/>
      <color theme="10"/>
      <name val="Bahnschrift"/>
      <family val="2"/>
    </font>
    <font>
      <b/>
      <u/>
      <sz val="16"/>
      <color rgb="FF0070C0"/>
      <name val="Calibri"/>
      <family val="2"/>
      <scheme val="minor"/>
    </font>
    <font>
      <b/>
      <sz val="16"/>
      <color rgb="FFFF0000"/>
      <name val="Calibri"/>
      <family val="2"/>
      <scheme val="minor"/>
    </font>
    <font>
      <b/>
      <sz val="12"/>
      <color rgb="FF000000"/>
      <name val="Calibri"/>
      <family val="2"/>
      <scheme val="minor"/>
    </font>
    <font>
      <b/>
      <sz val="20"/>
      <color rgb="FF000000"/>
      <name val="Bahnschrift"/>
      <family val="2"/>
    </font>
    <font>
      <sz val="14"/>
      <color rgb="FFFFFFFF"/>
      <name val="Arial Narrow"/>
      <family val="2"/>
    </font>
    <font>
      <b/>
      <sz val="18"/>
      <color rgb="FFFFFFFF"/>
      <name val="Arial Narrow"/>
      <family val="2"/>
    </font>
    <font>
      <sz val="14"/>
      <color rgb="FFA9A9A9"/>
      <name val="Arial Narrow"/>
      <family val="2"/>
    </font>
    <font>
      <sz val="14"/>
      <color theme="0" tint="-0.34998626667073579"/>
      <name val="Arial Narrow"/>
      <family val="2"/>
    </font>
    <font>
      <b/>
      <sz val="20"/>
      <color rgb="FF0070C0"/>
      <name val="Bahnschrift"/>
      <family val="2"/>
    </font>
    <font>
      <sz val="20"/>
      <color rgb="FF000000"/>
      <name val="Bahnschrift"/>
      <family val="2"/>
    </font>
    <font>
      <b/>
      <sz val="11"/>
      <color rgb="FFFF0000"/>
      <name val="Calibri"/>
      <family val="2"/>
    </font>
    <font>
      <b/>
      <sz val="11"/>
      <color rgb="FFFF0000"/>
      <name val="Calibri"/>
      <family val="2"/>
      <scheme val="minor"/>
    </font>
    <font>
      <b/>
      <sz val="18"/>
      <color rgb="FF000000"/>
      <name val="Calibri"/>
      <family val="2"/>
    </font>
  </fonts>
  <fills count="6">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
      <patternFill patternType="solid">
        <fgColor theme="0" tint="-0.14999847407452621"/>
        <bgColor indexed="64"/>
      </patternFill>
    </fill>
  </fills>
  <borders count="57">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right/>
      <top style="double">
        <color auto="1"/>
      </top>
      <bottom/>
      <diagonal/>
    </border>
    <border>
      <left/>
      <right style="double">
        <color auto="1"/>
      </right>
      <top/>
      <bottom/>
      <diagonal/>
    </border>
    <border>
      <left style="double">
        <color auto="1"/>
      </left>
      <right/>
      <top/>
      <bottom/>
      <diagonal/>
    </border>
    <border>
      <left style="double">
        <color auto="1"/>
      </left>
      <right style="double">
        <color auto="1"/>
      </right>
      <top style="double">
        <color auto="1"/>
      </top>
      <bottom/>
      <diagonal/>
    </border>
    <border>
      <left/>
      <right style="double">
        <color auto="1"/>
      </right>
      <top style="thin">
        <color auto="1"/>
      </top>
      <bottom style="double">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right style="double">
        <color auto="1"/>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right style="double">
        <color auto="1"/>
      </right>
      <top style="double">
        <color auto="1"/>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right style="double">
        <color auto="1"/>
      </right>
      <top/>
      <bottom style="thin">
        <color auto="1"/>
      </bottom>
      <diagonal/>
    </border>
    <border>
      <left/>
      <right/>
      <top/>
      <bottom style="thin">
        <color auto="1"/>
      </bottom>
      <diagonal/>
    </border>
    <border>
      <left style="double">
        <color auto="1"/>
      </left>
      <right/>
      <top/>
      <bottom style="thin">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right/>
      <top/>
      <bottom style="double">
        <color indexed="64"/>
      </bottom>
      <diagonal/>
    </border>
    <border>
      <left style="double">
        <color auto="1"/>
      </left>
      <right/>
      <top style="double">
        <color auto="1"/>
      </top>
      <bottom style="double">
        <color indexed="64"/>
      </bottom>
      <diagonal/>
    </border>
    <border>
      <left style="thin">
        <color indexed="64"/>
      </left>
      <right style="double">
        <color indexed="64"/>
      </right>
      <top style="thin">
        <color rgb="FF4F81BD"/>
      </top>
      <bottom style="double">
        <color indexed="64"/>
      </bottom>
      <diagonal/>
    </border>
    <border>
      <left style="thin">
        <color indexed="64"/>
      </left>
      <right style="thin">
        <color indexed="64"/>
      </right>
      <top style="thin">
        <color rgb="FF4F81BD"/>
      </top>
      <bottom style="double">
        <color indexed="64"/>
      </bottom>
      <diagonal/>
    </border>
    <border>
      <left style="double">
        <color indexed="64"/>
      </left>
      <right style="thin">
        <color indexed="64"/>
      </right>
      <top style="thin">
        <color rgb="FF4F81BD"/>
      </top>
      <bottom style="double">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rgb="FF4F81BD"/>
      </top>
      <bottom style="thin">
        <color rgb="FF4F81BD"/>
      </bottom>
      <diagonal/>
    </border>
    <border>
      <left style="thin">
        <color indexed="64"/>
      </left>
      <right style="thin">
        <color indexed="64"/>
      </right>
      <top style="thin">
        <color rgb="FF4F81BD"/>
      </top>
      <bottom style="thin">
        <color rgb="FF4F81BD"/>
      </bottom>
      <diagonal/>
    </border>
    <border>
      <left style="double">
        <color indexed="64"/>
      </left>
      <right style="thin">
        <color indexed="64"/>
      </right>
      <top style="thin">
        <color rgb="FF4F81BD"/>
      </top>
      <bottom style="thin">
        <color rgb="FF4F81BD"/>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rgb="FF4F81BD"/>
      </bottom>
      <diagonal/>
    </border>
    <border>
      <left style="thin">
        <color indexed="64"/>
      </left>
      <right style="thin">
        <color indexed="64"/>
      </right>
      <top style="thin">
        <color indexed="64"/>
      </top>
      <bottom style="thin">
        <color rgb="FF4F81BD"/>
      </bottom>
      <diagonal/>
    </border>
    <border>
      <left style="double">
        <color indexed="64"/>
      </left>
      <right style="thin">
        <color indexed="64"/>
      </right>
      <top style="thin">
        <color indexed="64"/>
      </top>
      <bottom style="thin">
        <color rgb="FF4F81BD"/>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style="double">
        <color indexed="64"/>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bottom style="thin">
        <color rgb="FF4F81BD"/>
      </bottom>
      <diagonal/>
    </border>
    <border>
      <left style="thin">
        <color rgb="FFFFFFFF"/>
      </left>
      <right/>
      <top style="thin">
        <color rgb="FFFFFFFF"/>
      </top>
      <bottom style="thin">
        <color rgb="FFFFFFFF"/>
      </bottom>
      <diagonal/>
    </border>
    <border>
      <left style="thin">
        <color indexed="64"/>
      </left>
      <right/>
      <top style="thin">
        <color indexed="64"/>
      </top>
      <bottom style="thin">
        <color rgb="FF4F81BD"/>
      </bottom>
      <diagonal/>
    </border>
    <border>
      <left style="thin">
        <color indexed="64"/>
      </left>
      <right/>
      <top style="thin">
        <color rgb="FF4F81BD"/>
      </top>
      <bottom style="thin">
        <color rgb="FF4F81BD"/>
      </bottom>
      <diagonal/>
    </border>
    <border>
      <left style="thin">
        <color indexed="64"/>
      </left>
      <right/>
      <top style="thin">
        <color rgb="FF4F81BD"/>
      </top>
      <bottom style="double">
        <color indexed="64"/>
      </bottom>
      <diagonal/>
    </border>
    <border>
      <left/>
      <right style="thin">
        <color indexed="64"/>
      </right>
      <top style="thin">
        <color indexed="64"/>
      </top>
      <bottom style="thin">
        <color rgb="FF4F81BD"/>
      </bottom>
      <diagonal/>
    </border>
    <border>
      <left/>
      <right style="thin">
        <color indexed="64"/>
      </right>
      <top style="thin">
        <color rgb="FF4F81BD"/>
      </top>
      <bottom style="thin">
        <color rgb="FF4F81BD"/>
      </bottom>
      <diagonal/>
    </border>
    <border>
      <left/>
      <right style="thin">
        <color indexed="64"/>
      </right>
      <top style="thin">
        <color rgb="FF4F81BD"/>
      </top>
      <bottom style="double">
        <color indexed="64"/>
      </bottom>
      <diagonal/>
    </border>
    <border>
      <left style="thin">
        <color indexed="64"/>
      </left>
      <right/>
      <top/>
      <bottom style="thin">
        <color rgb="FF4F81BD"/>
      </bottom>
      <diagonal/>
    </border>
    <border>
      <left/>
      <right style="thin">
        <color indexed="64"/>
      </right>
      <top/>
      <bottom style="thin">
        <color rgb="FF4F81BD"/>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159">
    <xf numFmtId="0" fontId="0" fillId="0" borderId="0" xfId="0"/>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xf numFmtId="0" fontId="3" fillId="0" borderId="2" xfId="0" applyNumberFormat="1" applyFont="1" applyBorder="1" applyAlignment="1">
      <alignment horizontal="right"/>
    </xf>
    <xf numFmtId="0" fontId="0" fillId="0" borderId="4" xfId="0" applyBorder="1"/>
    <xf numFmtId="0" fontId="6" fillId="0" borderId="5" xfId="0" applyFont="1" applyBorder="1" applyAlignment="1">
      <alignment vertical="top" wrapText="1"/>
    </xf>
    <xf numFmtId="0" fontId="6" fillId="0" borderId="0" xfId="0" applyFont="1" applyAlignment="1">
      <alignment vertical="top" wrapText="1"/>
    </xf>
    <xf numFmtId="0" fontId="6" fillId="0" borderId="6" xfId="0" applyFont="1" applyBorder="1" applyAlignment="1">
      <alignment horizontal="left" vertical="top" wrapText="1"/>
    </xf>
    <xf numFmtId="0" fontId="0" fillId="0" borderId="7" xfId="0" applyBorder="1"/>
    <xf numFmtId="0" fontId="0" fillId="0" borderId="6" xfId="0" applyBorder="1"/>
    <xf numFmtId="0" fontId="9" fillId="0" borderId="22" xfId="0" applyFont="1" applyBorder="1" applyAlignment="1">
      <alignment wrapText="1"/>
    </xf>
    <xf numFmtId="0" fontId="8" fillId="0" borderId="7" xfId="0" applyFont="1" applyBorder="1" applyAlignment="1">
      <alignment horizontal="left" vertical="top" wrapText="1"/>
    </xf>
    <xf numFmtId="0" fontId="0" fillId="0" borderId="22" xfId="0" applyBorder="1"/>
    <xf numFmtId="0" fontId="15" fillId="0" borderId="0" xfId="0" applyFont="1" applyAlignment="1">
      <alignment horizontal="left" vertical="top" wrapText="1"/>
    </xf>
    <xf numFmtId="0" fontId="17" fillId="0" borderId="0" xfId="2" applyFont="1" applyAlignment="1">
      <alignment horizontal="left" vertical="top" wrapText="1"/>
    </xf>
    <xf numFmtId="0" fontId="16" fillId="0" borderId="0" xfId="2"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wrapText="1"/>
    </xf>
    <xf numFmtId="0" fontId="18" fillId="0" borderId="0" xfId="0" applyFont="1"/>
    <xf numFmtId="0" fontId="19" fillId="0" borderId="0" xfId="0" applyFont="1" applyAlignment="1">
      <alignment vertical="top" wrapText="1"/>
    </xf>
    <xf numFmtId="0" fontId="7" fillId="0" borderId="0" xfId="0" applyFont="1" applyAlignment="1">
      <alignment vertical="top" wrapText="1"/>
    </xf>
    <xf numFmtId="0" fontId="7" fillId="0" borderId="0" xfId="0" applyFont="1"/>
    <xf numFmtId="49" fontId="18" fillId="0" borderId="0" xfId="0" applyNumberFormat="1" applyFont="1" applyAlignment="1">
      <alignment vertical="top" wrapText="1"/>
    </xf>
    <xf numFmtId="0" fontId="19" fillId="0" borderId="0" xfId="0" applyFont="1"/>
    <xf numFmtId="0" fontId="0" fillId="0" borderId="0" xfId="0" applyAlignment="1">
      <alignment wrapText="1"/>
    </xf>
    <xf numFmtId="0" fontId="20" fillId="0" borderId="0" xfId="0" applyFont="1" applyAlignment="1">
      <alignment horizontal="center" wrapText="1"/>
    </xf>
    <xf numFmtId="0" fontId="19" fillId="0" borderId="0" xfId="0" applyFont="1" applyAlignment="1">
      <alignment horizontal="right" wrapText="1"/>
    </xf>
    <xf numFmtId="9" fontId="18" fillId="0" borderId="0" xfId="0" applyNumberFormat="1" applyFont="1" applyAlignment="1">
      <alignment horizontal="right"/>
    </xf>
    <xf numFmtId="0" fontId="5" fillId="0" borderId="6" xfId="0" applyFont="1" applyBorder="1" applyAlignment="1">
      <alignment horizontal="center"/>
    </xf>
    <xf numFmtId="9" fontId="24" fillId="0" borderId="21" xfId="0" applyNumberFormat="1" applyFont="1" applyBorder="1" applyAlignment="1">
      <alignment horizontal="right"/>
    </xf>
    <xf numFmtId="9" fontId="25" fillId="0" borderId="25" xfId="0" applyNumberFormat="1" applyFont="1" applyBorder="1" applyAlignment="1">
      <alignment horizontal="center" vertical="center"/>
    </xf>
    <xf numFmtId="9" fontId="25" fillId="0" borderId="26" xfId="0" applyNumberFormat="1" applyFont="1" applyBorder="1" applyAlignment="1">
      <alignment horizontal="center" vertical="center"/>
    </xf>
    <xf numFmtId="9" fontId="25" fillId="0" borderId="27" xfId="0" applyNumberFormat="1" applyFont="1" applyBorder="1" applyAlignment="1">
      <alignment horizontal="center" vertical="center"/>
    </xf>
    <xf numFmtId="9" fontId="26" fillId="0" borderId="28" xfId="0" applyNumberFormat="1" applyFont="1" applyBorder="1" applyAlignment="1">
      <alignment horizontal="center"/>
    </xf>
    <xf numFmtId="0" fontId="27" fillId="5" borderId="29" xfId="0" applyFont="1" applyFill="1" applyBorder="1" applyAlignment="1">
      <alignment horizontal="right"/>
    </xf>
    <xf numFmtId="9" fontId="25" fillId="0" borderId="30" xfId="1" applyFont="1" applyBorder="1" applyAlignment="1">
      <alignment horizontal="center" vertical="center"/>
    </xf>
    <xf numFmtId="9" fontId="25" fillId="0" borderId="31" xfId="1" applyFont="1" applyBorder="1" applyAlignment="1">
      <alignment horizontal="center" vertical="center"/>
    </xf>
    <xf numFmtId="9" fontId="25" fillId="0" borderId="32" xfId="1" applyFont="1" applyBorder="1" applyAlignment="1">
      <alignment horizontal="center" vertical="center"/>
    </xf>
    <xf numFmtId="0" fontId="27" fillId="5" borderId="33" xfId="0" applyFont="1" applyFill="1" applyBorder="1" applyAlignment="1">
      <alignment horizontal="right"/>
    </xf>
    <xf numFmtId="9" fontId="26" fillId="0" borderId="34" xfId="0" applyNumberFormat="1" applyFont="1" applyBorder="1" applyAlignment="1">
      <alignment horizontal="center"/>
    </xf>
    <xf numFmtId="0" fontId="27" fillId="5" borderId="35" xfId="0" applyFont="1" applyFill="1" applyBorder="1" applyAlignment="1">
      <alignment horizontal="right"/>
    </xf>
    <xf numFmtId="9" fontId="25" fillId="0" borderId="36" xfId="1" applyFont="1" applyBorder="1" applyAlignment="1">
      <alignment horizontal="center" vertical="center"/>
    </xf>
    <xf numFmtId="9" fontId="25" fillId="0" borderId="37" xfId="1" applyFont="1" applyBorder="1" applyAlignment="1">
      <alignment horizontal="center" vertical="center"/>
    </xf>
    <xf numFmtId="9" fontId="25" fillId="0" borderId="38" xfId="1" applyFont="1" applyBorder="1" applyAlignment="1">
      <alignment horizontal="center" vertical="center"/>
    </xf>
    <xf numFmtId="0" fontId="20" fillId="5" borderId="39" xfId="0" applyFont="1" applyFill="1" applyBorder="1" applyAlignment="1">
      <alignment horizontal="center" wrapText="1"/>
    </xf>
    <xf numFmtId="0" fontId="28" fillId="5" borderId="39" xfId="0" applyFont="1" applyFill="1" applyBorder="1" applyAlignment="1">
      <alignment horizontal="center"/>
    </xf>
    <xf numFmtId="0" fontId="5" fillId="5" borderId="39"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0" fillId="0" borderId="5" xfId="0" applyBorder="1" applyAlignment="1">
      <alignment wrapText="1"/>
    </xf>
    <xf numFmtId="0" fontId="30" fillId="0" borderId="18" xfId="0" applyFont="1" applyBorder="1" applyAlignment="1">
      <alignment wrapText="1"/>
    </xf>
    <xf numFmtId="0" fontId="31" fillId="0" borderId="42" xfId="0" applyFont="1" applyBorder="1" applyAlignment="1">
      <alignment wrapText="1"/>
    </xf>
    <xf numFmtId="0" fontId="0" fillId="0" borderId="4" xfId="0" applyBorder="1" applyAlignment="1">
      <alignment wrapText="1"/>
    </xf>
    <xf numFmtId="0" fontId="30" fillId="0" borderId="4" xfId="0" applyFont="1" applyBorder="1" applyAlignment="1">
      <alignment wrapText="1"/>
    </xf>
    <xf numFmtId="0" fontId="18" fillId="0" borderId="5" xfId="0" applyFont="1" applyBorder="1"/>
    <xf numFmtId="0" fontId="34" fillId="0" borderId="0" xfId="2" applyFont="1" applyBorder="1"/>
    <xf numFmtId="0" fontId="34" fillId="0" borderId="0" xfId="2" applyFont="1" applyFill="1"/>
    <xf numFmtId="0" fontId="36" fillId="0" borderId="0" xfId="0" applyFont="1" applyAlignment="1">
      <alignment horizontal="center" wrapText="1"/>
    </xf>
    <xf numFmtId="0" fontId="39" fillId="3" borderId="2"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40" fillId="0" borderId="3" xfId="0" applyFont="1" applyBorder="1" applyAlignment="1">
      <alignment horizontal="left"/>
    </xf>
    <xf numFmtId="0" fontId="40" fillId="0" borderId="2" xfId="0" applyFont="1" applyBorder="1" applyAlignment="1">
      <alignment horizontal="right"/>
    </xf>
    <xf numFmtId="0" fontId="24" fillId="0" borderId="3" xfId="0" applyFont="1" applyBorder="1" applyAlignment="1">
      <alignment horizontal="left"/>
    </xf>
    <xf numFmtId="0" fontId="24" fillId="0" borderId="2" xfId="0" applyFont="1" applyBorder="1" applyAlignment="1">
      <alignment horizontal="right"/>
    </xf>
    <xf numFmtId="9" fontId="24" fillId="0" borderId="2" xfId="0" applyNumberFormat="1" applyFont="1" applyBorder="1" applyAlignment="1">
      <alignment horizontal="right"/>
    </xf>
    <xf numFmtId="9" fontId="0" fillId="0" borderId="0" xfId="0" applyNumberFormat="1"/>
    <xf numFmtId="0" fontId="7" fillId="0" borderId="0" xfId="0" applyFont="1" applyAlignment="1">
      <alignment wrapText="1"/>
    </xf>
    <xf numFmtId="0" fontId="24" fillId="0" borderId="2" xfId="0" applyNumberFormat="1" applyFont="1" applyBorder="1" applyAlignment="1">
      <alignment horizontal="right"/>
    </xf>
    <xf numFmtId="0" fontId="40" fillId="0" borderId="2" xfId="0" applyNumberFormat="1" applyFont="1" applyBorder="1" applyAlignment="1">
      <alignment horizontal="right"/>
    </xf>
    <xf numFmtId="9" fontId="24" fillId="0" borderId="2" xfId="1" applyFont="1" applyBorder="1" applyAlignment="1">
      <alignment horizontal="right"/>
    </xf>
    <xf numFmtId="0" fontId="38" fillId="0" borderId="46" xfId="0" applyFont="1" applyFill="1" applyBorder="1" applyAlignment="1">
      <alignment vertical="center" wrapText="1"/>
    </xf>
    <xf numFmtId="0" fontId="38" fillId="0" borderId="45" xfId="0" applyFont="1" applyFill="1" applyBorder="1" applyAlignment="1">
      <alignment vertical="center" wrapText="1"/>
    </xf>
    <xf numFmtId="0" fontId="38" fillId="3" borderId="47" xfId="0" applyFont="1" applyFill="1" applyBorder="1" applyAlignment="1">
      <alignment horizontal="center" vertical="center" wrapText="1"/>
    </xf>
    <xf numFmtId="0" fontId="37" fillId="0" borderId="0" xfId="0" applyFont="1" applyAlignment="1">
      <alignment horizontal="left" wrapText="1"/>
    </xf>
    <xf numFmtId="1" fontId="0" fillId="0" borderId="0" xfId="0" applyNumberFormat="1"/>
    <xf numFmtId="0" fontId="41" fillId="0" borderId="3" xfId="0" applyFont="1" applyFill="1" applyBorder="1" applyAlignment="1">
      <alignment horizontal="left"/>
    </xf>
    <xf numFmtId="9" fontId="24" fillId="0" borderId="2" xfId="1" applyNumberFormat="1" applyFont="1" applyBorder="1" applyAlignment="1">
      <alignment horizontal="right"/>
    </xf>
    <xf numFmtId="0" fontId="20" fillId="5" borderId="47" xfId="0" applyFont="1" applyFill="1" applyBorder="1" applyAlignment="1">
      <alignment horizontal="center" wrapText="1"/>
    </xf>
    <xf numFmtId="0" fontId="43" fillId="0" borderId="0" xfId="0" applyFont="1"/>
    <xf numFmtId="9" fontId="0" fillId="0" borderId="0" xfId="0" applyNumberFormat="1" applyFont="1"/>
    <xf numFmtId="0" fontId="20" fillId="5" borderId="11" xfId="0" applyFont="1" applyFill="1" applyBorder="1" applyAlignment="1">
      <alignment horizontal="center" wrapText="1"/>
    </xf>
    <xf numFmtId="9" fontId="25" fillId="0" borderId="49" xfId="1" applyFont="1" applyBorder="1" applyAlignment="1">
      <alignment horizontal="center" vertical="center"/>
    </xf>
    <xf numFmtId="9" fontId="25" fillId="0" borderId="50" xfId="1" applyFont="1" applyBorder="1" applyAlignment="1">
      <alignment horizontal="center" vertical="center"/>
    </xf>
    <xf numFmtId="9" fontId="25" fillId="0" borderId="51" xfId="0" applyNumberFormat="1" applyFont="1" applyBorder="1" applyAlignment="1">
      <alignment horizontal="center" vertical="center"/>
    </xf>
    <xf numFmtId="9" fontId="25" fillId="0" borderId="52" xfId="1" applyFont="1" applyBorder="1" applyAlignment="1">
      <alignment horizontal="center" vertical="center"/>
    </xf>
    <xf numFmtId="9" fontId="25" fillId="0" borderId="53" xfId="1" applyFont="1" applyBorder="1" applyAlignment="1">
      <alignment horizontal="center" vertical="center"/>
    </xf>
    <xf numFmtId="9" fontId="25" fillId="0" borderId="54" xfId="0" applyNumberFormat="1" applyFont="1" applyBorder="1" applyAlignment="1">
      <alignment horizontal="center" vertical="center"/>
    </xf>
    <xf numFmtId="0" fontId="20" fillId="5" borderId="55" xfId="0" applyFont="1" applyFill="1" applyBorder="1" applyAlignment="1">
      <alignment horizontal="center" wrapText="1"/>
    </xf>
    <xf numFmtId="0" fontId="20" fillId="5" borderId="56" xfId="0" applyFont="1" applyFill="1" applyBorder="1" applyAlignment="1">
      <alignment horizontal="center" wrapText="1"/>
    </xf>
    <xf numFmtId="0" fontId="5" fillId="0" borderId="24" xfId="0" applyFont="1" applyBorder="1" applyAlignment="1">
      <alignment horizontal="left"/>
    </xf>
    <xf numFmtId="0" fontId="0" fillId="0" borderId="0" xfId="0"/>
    <xf numFmtId="0" fontId="43" fillId="0" borderId="0" xfId="0" applyFont="1"/>
    <xf numFmtId="0" fontId="37" fillId="0" borderId="0" xfId="0" applyFont="1" applyAlignment="1">
      <alignment wrapText="1"/>
    </xf>
    <xf numFmtId="0" fontId="43" fillId="0" borderId="0" xfId="0" applyFont="1" applyAlignment="1"/>
    <xf numFmtId="0" fontId="0" fillId="0" borderId="0" xfId="0"/>
    <xf numFmtId="0" fontId="0" fillId="0" borderId="0" xfId="0"/>
    <xf numFmtId="0" fontId="7" fillId="0" borderId="21" xfId="0" applyFont="1" applyBorder="1" applyAlignment="1">
      <alignment vertical="top" wrapText="1"/>
    </xf>
    <xf numFmtId="0" fontId="7" fillId="0" borderId="20" xfId="0" applyFont="1" applyBorder="1" applyAlignment="1">
      <alignment vertical="top" wrapText="1"/>
    </xf>
    <xf numFmtId="0" fontId="0" fillId="0" borderId="21" xfId="0" applyBorder="1"/>
    <xf numFmtId="0" fontId="0" fillId="0" borderId="20" xfId="0" applyBorder="1"/>
    <xf numFmtId="0" fontId="11" fillId="0" borderId="13" xfId="0" applyFont="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8"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8" fillId="0" borderId="16" xfId="0" applyFont="1" applyBorder="1" applyAlignment="1">
      <alignment horizontal="left" vertical="top" wrapText="1"/>
    </xf>
    <xf numFmtId="0" fontId="7" fillId="0" borderId="15" xfId="0" applyFont="1" applyBorder="1" applyAlignment="1">
      <alignment horizontal="left" vertical="top" wrapText="1"/>
    </xf>
    <xf numFmtId="0" fontId="0" fillId="0" borderId="15" xfId="0" applyBorder="1" applyAlignment="1">
      <alignment horizontal="left" wrapText="1"/>
    </xf>
    <xf numFmtId="0" fontId="0" fillId="0" borderId="14" xfId="0" applyBorder="1" applyAlignment="1">
      <alignment horizontal="left" wrapText="1"/>
    </xf>
    <xf numFmtId="0" fontId="9" fillId="4" borderId="13" xfId="0" applyFont="1" applyFill="1" applyBorder="1" applyAlignment="1">
      <alignment horizontal="left" wrapText="1"/>
    </xf>
    <xf numFmtId="0" fontId="0" fillId="4" borderId="12" xfId="0" applyFill="1" applyBorder="1" applyAlignment="1">
      <alignment horizontal="left" wrapText="1"/>
    </xf>
    <xf numFmtId="0" fontId="0" fillId="4" borderId="11" xfId="0" applyFill="1" applyBorder="1" applyAlignment="1">
      <alignment horizontal="left" wrapText="1"/>
    </xf>
    <xf numFmtId="0" fontId="44" fillId="0" borderId="19" xfId="0" applyFont="1" applyBorder="1" applyAlignment="1">
      <alignment horizontal="left"/>
    </xf>
    <xf numFmtId="0" fontId="45" fillId="0" borderId="18" xfId="0" applyFont="1" applyBorder="1" applyAlignment="1">
      <alignment horizontal="left"/>
    </xf>
    <xf numFmtId="0" fontId="45" fillId="0" borderId="17" xfId="0" applyFont="1" applyBorder="1" applyAlignment="1">
      <alignment horizontal="left"/>
    </xf>
    <xf numFmtId="0" fontId="13" fillId="0" borderId="13" xfId="0" applyFont="1" applyBorder="1" applyAlignment="1">
      <alignment horizontal="left"/>
    </xf>
    <xf numFmtId="0" fontId="12" fillId="0" borderId="12" xfId="0" applyFont="1" applyBorder="1" applyAlignment="1">
      <alignment horizontal="left"/>
    </xf>
    <xf numFmtId="0" fontId="12" fillId="0" borderId="11" xfId="0" applyFont="1" applyBorder="1" applyAlignment="1">
      <alignment horizontal="left"/>
    </xf>
    <xf numFmtId="0" fontId="8" fillId="0" borderId="13" xfId="0" applyFont="1" applyBorder="1" applyAlignment="1">
      <alignment horizontal="left" vertical="top" wrapText="1"/>
    </xf>
    <xf numFmtId="0" fontId="7" fillId="0" borderId="12" xfId="0" applyFont="1" applyBorder="1" applyAlignment="1">
      <alignment horizontal="left" vertical="top" wrapText="1"/>
    </xf>
    <xf numFmtId="0" fontId="7" fillId="0" borderId="11" xfId="0" applyFont="1" applyBorder="1" applyAlignment="1">
      <alignment horizontal="left" vertical="top"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0" fontId="46" fillId="0" borderId="24" xfId="0" applyFont="1" applyBorder="1" applyAlignment="1">
      <alignment horizontal="center" vertical="top" wrapText="1"/>
    </xf>
    <xf numFmtId="0" fontId="46" fillId="0" borderId="21" xfId="0" applyFont="1" applyBorder="1" applyAlignment="1">
      <alignment horizontal="center" vertical="top" wrapText="1"/>
    </xf>
    <xf numFmtId="0" fontId="46" fillId="0" borderId="20" xfId="0" applyFont="1" applyBorder="1" applyAlignment="1">
      <alignment horizontal="center" vertical="top" wrapText="1"/>
    </xf>
    <xf numFmtId="0" fontId="19" fillId="0" borderId="0" xfId="0" applyFont="1" applyAlignment="1">
      <alignment vertical="top" wrapText="1"/>
    </xf>
    <xf numFmtId="49" fontId="18" fillId="0" borderId="0" xfId="0" applyNumberFormat="1" applyFont="1" applyAlignment="1">
      <alignment horizontal="left" vertical="top" wrapText="1"/>
    </xf>
    <xf numFmtId="0" fontId="7" fillId="0" borderId="0" xfId="0" applyFont="1" applyAlignment="1">
      <alignment horizontal="left" vertical="top" wrapText="1"/>
    </xf>
    <xf numFmtId="0" fontId="19" fillId="0" borderId="0" xfId="0" applyFont="1" applyAlignment="1">
      <alignment horizontal="left" vertical="top" wrapText="1"/>
    </xf>
    <xf numFmtId="0" fontId="33" fillId="0" borderId="23" xfId="0" applyFont="1" applyBorder="1"/>
    <xf numFmtId="0" fontId="32" fillId="0" borderId="23" xfId="0" applyFont="1" applyBorder="1"/>
    <xf numFmtId="0" fontId="32" fillId="0" borderId="44" xfId="0" applyFont="1" applyBorder="1"/>
    <xf numFmtId="0" fontId="29" fillId="0" borderId="4" xfId="0" applyFont="1" applyBorder="1" applyAlignment="1">
      <alignment horizontal="center" wrapText="1"/>
    </xf>
    <xf numFmtId="0" fontId="29" fillId="0" borderId="18" xfId="0" applyFont="1" applyBorder="1" applyAlignment="1">
      <alignment horizontal="center" wrapText="1"/>
    </xf>
    <xf numFmtId="0" fontId="1" fillId="5" borderId="33" xfId="0" applyFont="1" applyFill="1" applyBorder="1" applyAlignment="1">
      <alignment horizontal="center"/>
    </xf>
    <xf numFmtId="0" fontId="1" fillId="5" borderId="40" xfId="0" applyFont="1" applyFill="1" applyBorder="1" applyAlignment="1">
      <alignment horizontal="center"/>
    </xf>
    <xf numFmtId="0" fontId="5" fillId="5" borderId="34" xfId="0" applyFont="1" applyFill="1" applyBorder="1" applyAlignment="1">
      <alignment horizontal="center"/>
    </xf>
    <xf numFmtId="0" fontId="5" fillId="5" borderId="41" xfId="0" applyFont="1" applyFill="1" applyBorder="1" applyAlignment="1">
      <alignment horizontal="center"/>
    </xf>
    <xf numFmtId="0" fontId="5" fillId="5" borderId="12" xfId="0" applyFont="1" applyFill="1" applyBorder="1" applyAlignment="1">
      <alignment horizontal="center"/>
    </xf>
    <xf numFmtId="0" fontId="30" fillId="0" borderId="43" xfId="0" applyFont="1" applyBorder="1" applyAlignment="1">
      <alignment horizontal="left" wrapText="1"/>
    </xf>
    <xf numFmtId="0" fontId="30" fillId="0" borderId="4" xfId="0" applyFont="1" applyBorder="1" applyAlignment="1">
      <alignment horizontal="left" wrapText="1"/>
    </xf>
    <xf numFmtId="0" fontId="30" fillId="0" borderId="19" xfId="0" applyFont="1" applyBorder="1" applyAlignment="1">
      <alignment horizontal="left" wrapText="1"/>
    </xf>
    <xf numFmtId="0" fontId="30" fillId="0" borderId="18" xfId="0" applyFont="1" applyBorder="1" applyAlignment="1">
      <alignment horizontal="left" wrapText="1"/>
    </xf>
    <xf numFmtId="0" fontId="5" fillId="5" borderId="11" xfId="0" applyFont="1" applyFill="1" applyBorder="1" applyAlignment="1">
      <alignment horizontal="center"/>
    </xf>
    <xf numFmtId="0" fontId="19" fillId="0" borderId="0" xfId="0" applyFont="1"/>
    <xf numFmtId="0" fontId="18" fillId="0" borderId="0" xfId="0" applyFont="1"/>
    <xf numFmtId="0" fontId="0" fillId="0" borderId="0" xfId="0"/>
    <xf numFmtId="0" fontId="6" fillId="0" borderId="0" xfId="0" applyFont="1" applyAlignment="1">
      <alignment horizontal="left" vertical="top" wrapText="1"/>
    </xf>
    <xf numFmtId="0" fontId="35" fillId="0" borderId="0" xfId="0" applyFont="1" applyAlignment="1">
      <alignment horizontal="center" vertical="top" wrapText="1"/>
    </xf>
    <xf numFmtId="0" fontId="38" fillId="2" borderId="48" xfId="0" applyFont="1" applyFill="1" applyBorder="1" applyAlignment="1">
      <alignment horizontal="center" vertical="center" wrapText="1"/>
    </xf>
    <xf numFmtId="0" fontId="38" fillId="2" borderId="46" xfId="0" applyFont="1" applyFill="1" applyBorder="1" applyAlignment="1">
      <alignment horizontal="center" vertical="center" wrapText="1"/>
    </xf>
    <xf numFmtId="0" fontId="38" fillId="2" borderId="45"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7" fillId="0" borderId="0" xfId="0" applyFont="1" applyAlignment="1">
      <alignment horizontal="left" wrapText="1"/>
    </xf>
    <xf numFmtId="0" fontId="43"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106680</xdr:colOff>
      <xdr:row>2</xdr:row>
      <xdr:rowOff>63651</xdr:rowOff>
    </xdr:from>
    <xdr:ext cx="2804160" cy="827890"/>
    <xdr:pic>
      <xdr:nvPicPr>
        <xdr:cNvPr id="2" name="Picture 1">
          <a:extLst>
            <a:ext uri="{FF2B5EF4-FFF2-40B4-BE49-F238E27FC236}">
              <a16:creationId xmlns:a16="http://schemas.microsoft.com/office/drawing/2014/main" id="{F0959C05-1842-4EF6-B2CC-7440EC996F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280" y="246531"/>
          <a:ext cx="2804160" cy="827890"/>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DDD672DF-D8B8-46B4-A60C-C8F99F26747A}"/>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77DBE493-254C-482E-A07F-EFAEEDBE41D9}"/>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E861F485-5662-4364-83C3-7FDAD755193C}"/>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90FCC01F-63FF-4353-B62F-D2A63C17E8FB}"/>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925573A3-D3EF-4CBB-8927-F10E05C45F67}"/>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84500FD1-BC98-429B-9A68-23B87180F4D7}"/>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114300</xdr:colOff>
      <xdr:row>1</xdr:row>
      <xdr:rowOff>38100</xdr:rowOff>
    </xdr:from>
    <xdr:ext cx="2232000" cy="468000"/>
    <xdr:pic>
      <xdr:nvPicPr>
        <xdr:cNvPr id="2" name="Picture 1">
          <a:extLst>
            <a:ext uri="{FF2B5EF4-FFF2-40B4-BE49-F238E27FC236}">
              <a16:creationId xmlns:a16="http://schemas.microsoft.com/office/drawing/2014/main" id="{DC18CB00-4933-4F84-B420-4012EB5F3AAF}"/>
            </a:ext>
          </a:extLst>
        </xdr:cNvPr>
        <xdr:cNvPicPr>
          <a:picLocks noChangeAspect="1"/>
        </xdr:cNvPicPr>
      </xdr:nvPicPr>
      <xdr:blipFill>
        <a:blip xmlns:r="http://schemas.openxmlformats.org/officeDocument/2006/relationships" r:embed="rId1"/>
        <a:stretch>
          <a:fillRect/>
        </a:stretch>
      </xdr:blipFill>
      <xdr:spPr>
        <a:xfrm>
          <a:off x="114300" y="220980"/>
          <a:ext cx="2232000" cy="4680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6FB38F87-C6C9-4DA9-A63E-FDF8002A24CA}"/>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114300</xdr:colOff>
      <xdr:row>1</xdr:row>
      <xdr:rowOff>38100</xdr:rowOff>
    </xdr:from>
    <xdr:ext cx="2232000" cy="468000"/>
    <xdr:pic>
      <xdr:nvPicPr>
        <xdr:cNvPr id="2" name="Picture 1">
          <a:extLst>
            <a:ext uri="{FF2B5EF4-FFF2-40B4-BE49-F238E27FC236}">
              <a16:creationId xmlns:a16="http://schemas.microsoft.com/office/drawing/2014/main" id="{5E6C9676-D482-4472-8040-A5E3096B285E}"/>
            </a:ext>
          </a:extLst>
        </xdr:cNvPr>
        <xdr:cNvPicPr>
          <a:picLocks noChangeAspect="1"/>
        </xdr:cNvPicPr>
      </xdr:nvPicPr>
      <xdr:blipFill>
        <a:blip xmlns:r="http://schemas.openxmlformats.org/officeDocument/2006/relationships" r:embed="rId1"/>
        <a:stretch>
          <a:fillRect/>
        </a:stretch>
      </xdr:blipFill>
      <xdr:spPr>
        <a:xfrm>
          <a:off x="114300" y="220980"/>
          <a:ext cx="2232000" cy="4680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114300</xdr:colOff>
      <xdr:row>1</xdr:row>
      <xdr:rowOff>38100</xdr:rowOff>
    </xdr:from>
    <xdr:ext cx="2232000" cy="472440"/>
    <xdr:pic>
      <xdr:nvPicPr>
        <xdr:cNvPr id="2" name="Picture 1">
          <a:extLst>
            <a:ext uri="{FF2B5EF4-FFF2-40B4-BE49-F238E27FC236}">
              <a16:creationId xmlns:a16="http://schemas.microsoft.com/office/drawing/2014/main" id="{A37FF5D1-0295-4CA7-86FE-BBCC7F1653D0}"/>
            </a:ext>
          </a:extLst>
        </xdr:cNvPr>
        <xdr:cNvPicPr>
          <a:picLocks noChangeAspect="1"/>
        </xdr:cNvPicPr>
      </xdr:nvPicPr>
      <xdr:blipFill>
        <a:blip xmlns:r="http://schemas.openxmlformats.org/officeDocument/2006/relationships" r:embed="rId1"/>
        <a:stretch>
          <a:fillRect/>
        </a:stretch>
      </xdr:blipFill>
      <xdr:spPr>
        <a:xfrm>
          <a:off x="114300" y="220980"/>
          <a:ext cx="2232000" cy="4724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39687</xdr:colOff>
      <xdr:row>2</xdr:row>
      <xdr:rowOff>95251</xdr:rowOff>
    </xdr:from>
    <xdr:ext cx="1083326" cy="323430"/>
    <xdr:pic>
      <xdr:nvPicPr>
        <xdr:cNvPr id="2" name="Picture 1">
          <a:extLst>
            <a:ext uri="{FF2B5EF4-FFF2-40B4-BE49-F238E27FC236}">
              <a16:creationId xmlns:a16="http://schemas.microsoft.com/office/drawing/2014/main" id="{2B3F56F7-1DE0-4ACE-B7C3-B68F3F4A7F47}"/>
            </a:ext>
          </a:extLst>
        </xdr:cNvPr>
        <xdr:cNvPicPr>
          <a:picLocks noChangeAspect="1"/>
        </xdr:cNvPicPr>
      </xdr:nvPicPr>
      <xdr:blipFill>
        <a:blip xmlns:r="http://schemas.openxmlformats.org/officeDocument/2006/relationships" r:embed="rId1" cstate="print"/>
        <a:stretch>
          <a:fillRect/>
        </a:stretch>
      </xdr:blipFill>
      <xdr:spPr>
        <a:xfrm>
          <a:off x="11112500" y="444501"/>
          <a:ext cx="1083326" cy="323430"/>
        </a:xfrm>
        <a:prstGeom prst="rect">
          <a:avLst/>
        </a:prstGeom>
      </xdr:spPr>
    </xdr:pic>
    <xdr:clientData/>
  </xdr:oneCellAnchor>
  <xdr:oneCellAnchor>
    <xdr:from>
      <xdr:col>38</xdr:col>
      <xdr:colOff>189589</xdr:colOff>
      <xdr:row>2</xdr:row>
      <xdr:rowOff>67763</xdr:rowOff>
    </xdr:from>
    <xdr:ext cx="1083326" cy="323430"/>
    <xdr:pic>
      <xdr:nvPicPr>
        <xdr:cNvPr id="3" name="Picture 2">
          <a:extLst>
            <a:ext uri="{FF2B5EF4-FFF2-40B4-BE49-F238E27FC236}">
              <a16:creationId xmlns:a16="http://schemas.microsoft.com/office/drawing/2014/main" id="{B43815C9-6BA3-4683-B76B-A37DCBCD2A82}"/>
            </a:ext>
          </a:extLst>
        </xdr:cNvPr>
        <xdr:cNvPicPr>
          <a:picLocks noChangeAspect="1"/>
        </xdr:cNvPicPr>
      </xdr:nvPicPr>
      <xdr:blipFill>
        <a:blip xmlns:r="http://schemas.openxmlformats.org/officeDocument/2006/relationships" r:embed="rId1" cstate="print"/>
        <a:stretch>
          <a:fillRect/>
        </a:stretch>
      </xdr:blipFill>
      <xdr:spPr>
        <a:xfrm>
          <a:off x="25183189" y="433523"/>
          <a:ext cx="1083326" cy="323430"/>
        </a:xfrm>
        <a:prstGeom prst="rect">
          <a:avLst/>
        </a:prstGeom>
      </xdr:spPr>
    </xdr:pic>
    <xdr:clientData/>
  </xdr:oneCellAnchor>
  <xdr:oneCellAnchor>
    <xdr:from>
      <xdr:col>11</xdr:col>
      <xdr:colOff>580282</xdr:colOff>
      <xdr:row>25</xdr:row>
      <xdr:rowOff>87989</xdr:rowOff>
    </xdr:from>
    <xdr:ext cx="5778750" cy="1534836"/>
    <xdr:pic>
      <xdr:nvPicPr>
        <xdr:cNvPr id="4" name="Picture 3">
          <a:extLst>
            <a:ext uri="{FF2B5EF4-FFF2-40B4-BE49-F238E27FC236}">
              <a16:creationId xmlns:a16="http://schemas.microsoft.com/office/drawing/2014/main" id="{873BEF6D-E4E4-41FC-B400-75A0EC06F2DD}"/>
            </a:ext>
          </a:extLst>
        </xdr:cNvPr>
        <xdr:cNvPicPr/>
      </xdr:nvPicPr>
      <xdr:blipFill>
        <a:blip xmlns:r="http://schemas.openxmlformats.org/officeDocument/2006/relationships" r:embed="rId2"/>
        <a:stretch>
          <a:fillRect/>
        </a:stretch>
      </xdr:blipFill>
      <xdr:spPr>
        <a:xfrm>
          <a:off x="7453522" y="4659989"/>
          <a:ext cx="5778750" cy="1534836"/>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114300</xdr:colOff>
      <xdr:row>1</xdr:row>
      <xdr:rowOff>38100</xdr:rowOff>
    </xdr:from>
    <xdr:ext cx="2232000" cy="468000"/>
    <xdr:pic>
      <xdr:nvPicPr>
        <xdr:cNvPr id="2" name="Picture 1">
          <a:extLst>
            <a:ext uri="{FF2B5EF4-FFF2-40B4-BE49-F238E27FC236}">
              <a16:creationId xmlns:a16="http://schemas.microsoft.com/office/drawing/2014/main" id="{08EAC919-33B8-45C8-9A73-F9966253A715}"/>
            </a:ext>
          </a:extLst>
        </xdr:cNvPr>
        <xdr:cNvPicPr>
          <a:picLocks noChangeAspect="1"/>
        </xdr:cNvPicPr>
      </xdr:nvPicPr>
      <xdr:blipFill>
        <a:blip xmlns:r="http://schemas.openxmlformats.org/officeDocument/2006/relationships" r:embed="rId1"/>
        <a:stretch>
          <a:fillRect/>
        </a:stretch>
      </xdr:blipFill>
      <xdr:spPr>
        <a:xfrm>
          <a:off x="114300" y="220980"/>
          <a:ext cx="2232000" cy="4680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114300</xdr:colOff>
      <xdr:row>1</xdr:row>
      <xdr:rowOff>38100</xdr:rowOff>
    </xdr:from>
    <xdr:ext cx="2232000" cy="468000"/>
    <xdr:pic>
      <xdr:nvPicPr>
        <xdr:cNvPr id="2" name="Picture 1">
          <a:extLst>
            <a:ext uri="{FF2B5EF4-FFF2-40B4-BE49-F238E27FC236}">
              <a16:creationId xmlns:a16="http://schemas.microsoft.com/office/drawing/2014/main" id="{A681A339-601F-48DD-988E-4333DADC6AF3}"/>
            </a:ext>
          </a:extLst>
        </xdr:cNvPr>
        <xdr:cNvPicPr>
          <a:picLocks noChangeAspect="1"/>
        </xdr:cNvPicPr>
      </xdr:nvPicPr>
      <xdr:blipFill>
        <a:blip xmlns:r="http://schemas.openxmlformats.org/officeDocument/2006/relationships" r:embed="rId1"/>
        <a:stretch>
          <a:fillRect/>
        </a:stretch>
      </xdr:blipFill>
      <xdr:spPr>
        <a:xfrm>
          <a:off x="114300" y="220980"/>
          <a:ext cx="2232000" cy="4680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114300</xdr:colOff>
      <xdr:row>1</xdr:row>
      <xdr:rowOff>38100</xdr:rowOff>
    </xdr:from>
    <xdr:ext cx="2232000" cy="468000"/>
    <xdr:pic>
      <xdr:nvPicPr>
        <xdr:cNvPr id="2" name="Picture 1">
          <a:extLst>
            <a:ext uri="{FF2B5EF4-FFF2-40B4-BE49-F238E27FC236}">
              <a16:creationId xmlns:a16="http://schemas.microsoft.com/office/drawing/2014/main" id="{2F61FAE1-CA30-4E2A-8FBB-0F04516191BA}"/>
            </a:ext>
          </a:extLst>
        </xdr:cNvPr>
        <xdr:cNvPicPr>
          <a:picLocks noChangeAspect="1"/>
        </xdr:cNvPicPr>
      </xdr:nvPicPr>
      <xdr:blipFill>
        <a:blip xmlns:r="http://schemas.openxmlformats.org/officeDocument/2006/relationships" r:embed="rId1"/>
        <a:stretch>
          <a:fillRect/>
        </a:stretch>
      </xdr:blipFill>
      <xdr:spPr>
        <a:xfrm>
          <a:off x="114300" y="220980"/>
          <a:ext cx="2232000" cy="4680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34</xdr:col>
      <xdr:colOff>518160</xdr:colOff>
      <xdr:row>2</xdr:row>
      <xdr:rowOff>15240</xdr:rowOff>
    </xdr:from>
    <xdr:ext cx="2232000" cy="468000"/>
    <xdr:pic>
      <xdr:nvPicPr>
        <xdr:cNvPr id="2" name="Picture 1">
          <a:extLst>
            <a:ext uri="{FF2B5EF4-FFF2-40B4-BE49-F238E27FC236}">
              <a16:creationId xmlns:a16="http://schemas.microsoft.com/office/drawing/2014/main" id="{EF1AE168-3192-4E4D-BD96-2C8AB7AEDDF8}"/>
            </a:ext>
          </a:extLst>
        </xdr:cNvPr>
        <xdr:cNvPicPr>
          <a:picLocks noChangeAspect="1"/>
        </xdr:cNvPicPr>
      </xdr:nvPicPr>
      <xdr:blipFill>
        <a:blip xmlns:r="http://schemas.openxmlformats.org/officeDocument/2006/relationships" r:embed="rId1"/>
        <a:stretch>
          <a:fillRect/>
        </a:stretch>
      </xdr:blipFill>
      <xdr:spPr>
        <a:xfrm>
          <a:off x="32484060" y="800100"/>
          <a:ext cx="2232000" cy="468000"/>
        </a:xfrm>
        <a:prstGeom prst="rect">
          <a:avLst/>
        </a:prstGeom>
      </xdr:spPr>
    </xdr:pic>
    <xdr:clientData/>
  </xdr:oneCellAnchor>
  <xdr:oneCellAnchor>
    <xdr:from>
      <xdr:col>0</xdr:col>
      <xdr:colOff>22860</xdr:colOff>
      <xdr:row>1</xdr:row>
      <xdr:rowOff>15240</xdr:rowOff>
    </xdr:from>
    <xdr:ext cx="2232000" cy="468000"/>
    <xdr:pic>
      <xdr:nvPicPr>
        <xdr:cNvPr id="3" name="Picture 2">
          <a:extLst>
            <a:ext uri="{FF2B5EF4-FFF2-40B4-BE49-F238E27FC236}">
              <a16:creationId xmlns:a16="http://schemas.microsoft.com/office/drawing/2014/main" id="{227CB10F-F4EC-41DE-A67B-B88D7F3FCF77}"/>
            </a:ext>
          </a:extLst>
        </xdr:cNvPr>
        <xdr:cNvPicPr>
          <a:picLocks noChangeAspect="1"/>
        </xdr:cNvPicPr>
      </xdr:nvPicPr>
      <xdr:blipFill>
        <a:blip xmlns:r="http://schemas.openxmlformats.org/officeDocument/2006/relationships" r:embed="rId1"/>
        <a:stretch>
          <a:fillRect/>
        </a:stretch>
      </xdr:blipFill>
      <xdr:spPr>
        <a:xfrm>
          <a:off x="22860" y="251460"/>
          <a:ext cx="2232000" cy="468000"/>
        </a:xfrm>
        <a:prstGeom prst="rect">
          <a:avLst/>
        </a:prstGeom>
      </xdr:spPr>
    </xdr:pic>
    <xdr:clientData/>
  </xdr:oneCellAnchor>
  <xdr:oneCellAnchor>
    <xdr:from>
      <xdr:col>15</xdr:col>
      <xdr:colOff>647700</xdr:colOff>
      <xdr:row>2</xdr:row>
      <xdr:rowOff>160020</xdr:rowOff>
    </xdr:from>
    <xdr:ext cx="2232000" cy="468000"/>
    <xdr:pic>
      <xdr:nvPicPr>
        <xdr:cNvPr id="4" name="Picture 3">
          <a:extLst>
            <a:ext uri="{FF2B5EF4-FFF2-40B4-BE49-F238E27FC236}">
              <a16:creationId xmlns:a16="http://schemas.microsoft.com/office/drawing/2014/main" id="{15CD09D3-823F-4C5A-A8F2-A21AF349CDF4}"/>
            </a:ext>
          </a:extLst>
        </xdr:cNvPr>
        <xdr:cNvPicPr>
          <a:picLocks noChangeAspect="1"/>
        </xdr:cNvPicPr>
      </xdr:nvPicPr>
      <xdr:blipFill>
        <a:blip xmlns:r="http://schemas.openxmlformats.org/officeDocument/2006/relationships" r:embed="rId1"/>
        <a:stretch>
          <a:fillRect/>
        </a:stretch>
      </xdr:blipFill>
      <xdr:spPr>
        <a:xfrm>
          <a:off x="15963900" y="944880"/>
          <a:ext cx="2232000" cy="468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34</xdr:col>
      <xdr:colOff>518160</xdr:colOff>
      <xdr:row>2</xdr:row>
      <xdr:rowOff>15240</xdr:rowOff>
    </xdr:from>
    <xdr:ext cx="2232000" cy="468000"/>
    <xdr:pic>
      <xdr:nvPicPr>
        <xdr:cNvPr id="2" name="Picture 1">
          <a:extLst>
            <a:ext uri="{FF2B5EF4-FFF2-40B4-BE49-F238E27FC236}">
              <a16:creationId xmlns:a16="http://schemas.microsoft.com/office/drawing/2014/main" id="{6D56639B-0515-4DE5-8211-F47F4D7DCB54}"/>
            </a:ext>
          </a:extLst>
        </xdr:cNvPr>
        <xdr:cNvPicPr>
          <a:picLocks noChangeAspect="1"/>
        </xdr:cNvPicPr>
      </xdr:nvPicPr>
      <xdr:blipFill>
        <a:blip xmlns:r="http://schemas.openxmlformats.org/officeDocument/2006/relationships" r:embed="rId1"/>
        <a:stretch>
          <a:fillRect/>
        </a:stretch>
      </xdr:blipFill>
      <xdr:spPr>
        <a:xfrm>
          <a:off x="27851100" y="800100"/>
          <a:ext cx="2232000" cy="468000"/>
        </a:xfrm>
        <a:prstGeom prst="rect">
          <a:avLst/>
        </a:prstGeom>
      </xdr:spPr>
    </xdr:pic>
    <xdr:clientData/>
  </xdr:oneCellAnchor>
  <xdr:oneCellAnchor>
    <xdr:from>
      <xdr:col>0</xdr:col>
      <xdr:colOff>22860</xdr:colOff>
      <xdr:row>1</xdr:row>
      <xdr:rowOff>15240</xdr:rowOff>
    </xdr:from>
    <xdr:ext cx="2232000" cy="468000"/>
    <xdr:pic>
      <xdr:nvPicPr>
        <xdr:cNvPr id="3" name="Picture 2">
          <a:extLst>
            <a:ext uri="{FF2B5EF4-FFF2-40B4-BE49-F238E27FC236}">
              <a16:creationId xmlns:a16="http://schemas.microsoft.com/office/drawing/2014/main" id="{5E3DC5EA-A670-44A9-B0DA-D27EFE7F276A}"/>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oneCellAnchor>
    <xdr:from>
      <xdr:col>15</xdr:col>
      <xdr:colOff>647700</xdr:colOff>
      <xdr:row>2</xdr:row>
      <xdr:rowOff>160020</xdr:rowOff>
    </xdr:from>
    <xdr:ext cx="2232000" cy="468000"/>
    <xdr:pic>
      <xdr:nvPicPr>
        <xdr:cNvPr id="4" name="Picture 3">
          <a:extLst>
            <a:ext uri="{FF2B5EF4-FFF2-40B4-BE49-F238E27FC236}">
              <a16:creationId xmlns:a16="http://schemas.microsoft.com/office/drawing/2014/main" id="{79EF61C1-6AB5-4AE8-A954-93D6BD460BD5}"/>
            </a:ext>
          </a:extLst>
        </xdr:cNvPr>
        <xdr:cNvPicPr>
          <a:picLocks noChangeAspect="1"/>
        </xdr:cNvPicPr>
      </xdr:nvPicPr>
      <xdr:blipFill>
        <a:blip xmlns:r="http://schemas.openxmlformats.org/officeDocument/2006/relationships" r:embed="rId1"/>
        <a:stretch>
          <a:fillRect/>
        </a:stretch>
      </xdr:blipFill>
      <xdr:spPr>
        <a:xfrm>
          <a:off x="15186660" y="975360"/>
          <a:ext cx="2232000" cy="4680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F000A34E-8395-4A6E-8C9A-5A0040524121}"/>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oneCellAnchor>
    <xdr:from>
      <xdr:col>34</xdr:col>
      <xdr:colOff>0</xdr:colOff>
      <xdr:row>2</xdr:row>
      <xdr:rowOff>0</xdr:rowOff>
    </xdr:from>
    <xdr:ext cx="2232000" cy="468000"/>
    <xdr:pic>
      <xdr:nvPicPr>
        <xdr:cNvPr id="3" name="Picture 2">
          <a:extLst>
            <a:ext uri="{FF2B5EF4-FFF2-40B4-BE49-F238E27FC236}">
              <a16:creationId xmlns:a16="http://schemas.microsoft.com/office/drawing/2014/main" id="{D9FD82A3-B561-453A-8686-E1C68E4D7D49}"/>
            </a:ext>
          </a:extLst>
        </xdr:cNvPr>
        <xdr:cNvPicPr>
          <a:picLocks noChangeAspect="1"/>
        </xdr:cNvPicPr>
      </xdr:nvPicPr>
      <xdr:blipFill>
        <a:blip xmlns:r="http://schemas.openxmlformats.org/officeDocument/2006/relationships" r:embed="rId1"/>
        <a:stretch>
          <a:fillRect/>
        </a:stretch>
      </xdr:blipFill>
      <xdr:spPr>
        <a:xfrm>
          <a:off x="31623000" y="731520"/>
          <a:ext cx="2232000" cy="468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66484943-C5D3-4A6A-A449-2D9C92294B6E}"/>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oneCellAnchor>
    <xdr:from>
      <xdr:col>35</xdr:col>
      <xdr:colOff>0</xdr:colOff>
      <xdr:row>2</xdr:row>
      <xdr:rowOff>0</xdr:rowOff>
    </xdr:from>
    <xdr:ext cx="2232000" cy="468000"/>
    <xdr:pic>
      <xdr:nvPicPr>
        <xdr:cNvPr id="3" name="Picture 2">
          <a:extLst>
            <a:ext uri="{FF2B5EF4-FFF2-40B4-BE49-F238E27FC236}">
              <a16:creationId xmlns:a16="http://schemas.microsoft.com/office/drawing/2014/main" id="{CFE40ABF-A4C8-4C2F-9804-79166FBBF87B}"/>
            </a:ext>
          </a:extLst>
        </xdr:cNvPr>
        <xdr:cNvPicPr>
          <a:picLocks noChangeAspect="1"/>
        </xdr:cNvPicPr>
      </xdr:nvPicPr>
      <xdr:blipFill>
        <a:blip xmlns:r="http://schemas.openxmlformats.org/officeDocument/2006/relationships" r:embed="rId1"/>
        <a:stretch>
          <a:fillRect/>
        </a:stretch>
      </xdr:blipFill>
      <xdr:spPr>
        <a:xfrm>
          <a:off x="32499300" y="815340"/>
          <a:ext cx="2232000" cy="4680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9FFE3516-A416-4830-956C-C4E9991FCAE1}"/>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3C4F9C65-B27D-430E-90D2-D32B9DD9FAAD}"/>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22860</xdr:colOff>
      <xdr:row>1</xdr:row>
      <xdr:rowOff>15240</xdr:rowOff>
    </xdr:from>
    <xdr:ext cx="2232000" cy="468000"/>
    <xdr:pic>
      <xdr:nvPicPr>
        <xdr:cNvPr id="2" name="Picture 1">
          <a:extLst>
            <a:ext uri="{FF2B5EF4-FFF2-40B4-BE49-F238E27FC236}">
              <a16:creationId xmlns:a16="http://schemas.microsoft.com/office/drawing/2014/main" id="{304822A3-6CF1-4337-B9D3-91686701A800}"/>
            </a:ext>
          </a:extLst>
        </xdr:cNvPr>
        <xdr:cNvPicPr>
          <a:picLocks noChangeAspect="1"/>
        </xdr:cNvPicPr>
      </xdr:nvPicPr>
      <xdr:blipFill>
        <a:blip xmlns:r="http://schemas.openxmlformats.org/officeDocument/2006/relationships" r:embed="rId1"/>
        <a:stretch>
          <a:fillRect/>
        </a:stretch>
      </xdr:blipFill>
      <xdr:spPr>
        <a:xfrm>
          <a:off x="22860" y="281940"/>
          <a:ext cx="2232000" cy="468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6BBBE-904E-45A9-9E20-59557AB08677}">
  <dimension ref="A1:H13"/>
  <sheetViews>
    <sheetView tabSelected="1" workbookViewId="0"/>
  </sheetViews>
  <sheetFormatPr defaultRowHeight="14.4" x14ac:dyDescent="0.3"/>
  <cols>
    <col min="1" max="1" width="3.77734375" style="3" customWidth="1"/>
    <col min="2" max="2" width="83.88671875" style="3" customWidth="1"/>
    <col min="3" max="3" width="49.33203125" style="3" customWidth="1"/>
    <col min="4" max="4" width="6.88671875" style="3" customWidth="1"/>
    <col min="5" max="5" width="3.109375" style="3" customWidth="1"/>
    <col min="6" max="6" width="3.77734375" style="3" customWidth="1"/>
    <col min="7" max="7" width="3.44140625" style="3" customWidth="1"/>
    <col min="8" max="8" width="3.77734375" style="3" customWidth="1"/>
    <col min="9" max="16384" width="8.88671875" style="3"/>
  </cols>
  <sheetData>
    <row r="1" spans="1:8" s="97" customFormat="1" ht="15.6" thickTop="1" thickBot="1" x14ac:dyDescent="0.35">
      <c r="A1" s="13"/>
      <c r="B1" s="100"/>
      <c r="C1" s="100"/>
      <c r="D1" s="100"/>
      <c r="E1" s="100"/>
      <c r="F1" s="100"/>
      <c r="G1" s="100"/>
      <c r="H1" s="101"/>
    </row>
    <row r="2" spans="1:8" ht="61.2" customHeight="1" thickTop="1" thickBot="1" x14ac:dyDescent="0.35">
      <c r="A2" s="13"/>
      <c r="B2" s="12" t="s">
        <v>644</v>
      </c>
      <c r="C2" s="124" t="s">
        <v>700</v>
      </c>
      <c r="D2" s="125"/>
      <c r="E2" s="98"/>
      <c r="F2" s="98"/>
      <c r="G2" s="98"/>
      <c r="H2" s="99"/>
    </row>
    <row r="3" spans="1:8" ht="73.8" customHeight="1" thickTop="1" thickBot="1" x14ac:dyDescent="0.35">
      <c r="A3" s="10"/>
      <c r="B3" s="11"/>
      <c r="C3" s="126" t="s">
        <v>643</v>
      </c>
      <c r="D3" s="127"/>
      <c r="E3" s="127"/>
      <c r="F3" s="127"/>
      <c r="G3" s="127"/>
      <c r="H3" s="128"/>
    </row>
    <row r="4" spans="1:8" ht="15" thickTop="1" x14ac:dyDescent="0.3">
      <c r="A4" s="10"/>
      <c r="B4" s="115" t="s">
        <v>642</v>
      </c>
      <c r="C4" s="116"/>
      <c r="D4" s="116"/>
      <c r="E4" s="116"/>
      <c r="F4" s="116"/>
      <c r="G4" s="116"/>
      <c r="H4" s="117"/>
    </row>
    <row r="5" spans="1:8" ht="18" x14ac:dyDescent="0.35">
      <c r="A5" s="10"/>
      <c r="B5" s="118" t="s">
        <v>696</v>
      </c>
      <c r="C5" s="119"/>
      <c r="D5" s="119"/>
      <c r="E5" s="119"/>
      <c r="F5" s="119"/>
      <c r="G5" s="119"/>
      <c r="H5" s="120"/>
    </row>
    <row r="6" spans="1:8" ht="67.8" customHeight="1" x14ac:dyDescent="0.3">
      <c r="A6" s="10"/>
      <c r="B6" s="102" t="s">
        <v>701</v>
      </c>
      <c r="C6" s="103"/>
      <c r="D6" s="103"/>
      <c r="E6" s="103"/>
      <c r="F6" s="103"/>
      <c r="G6" s="103"/>
      <c r="H6" s="104"/>
    </row>
    <row r="7" spans="1:8" ht="133.80000000000001" customHeight="1" x14ac:dyDescent="0.3">
      <c r="A7" s="10"/>
      <c r="B7" s="121" t="s">
        <v>697</v>
      </c>
      <c r="C7" s="122"/>
      <c r="D7" s="122"/>
      <c r="E7" s="122"/>
      <c r="F7" s="122"/>
      <c r="G7" s="122"/>
      <c r="H7" s="123"/>
    </row>
    <row r="8" spans="1:8" ht="166.2" customHeight="1" thickBot="1" x14ac:dyDescent="0.35">
      <c r="A8" s="10"/>
      <c r="B8" s="105" t="s">
        <v>698</v>
      </c>
      <c r="C8" s="106"/>
      <c r="D8" s="106"/>
      <c r="E8" s="106"/>
      <c r="F8" s="106"/>
      <c r="G8" s="106"/>
      <c r="H8" s="107"/>
    </row>
    <row r="9" spans="1:8" ht="61.2" customHeight="1" thickTop="1" x14ac:dyDescent="0.3">
      <c r="A9" s="10"/>
      <c r="B9" s="108" t="s">
        <v>641</v>
      </c>
      <c r="C9" s="109"/>
      <c r="D9" s="109"/>
      <c r="E9" s="110"/>
      <c r="F9" s="110"/>
      <c r="G9" s="110"/>
      <c r="H9" s="111"/>
    </row>
    <row r="10" spans="1:8" x14ac:dyDescent="0.3">
      <c r="A10" s="10"/>
      <c r="B10" s="112"/>
      <c r="C10" s="113"/>
      <c r="D10" s="113"/>
      <c r="E10" s="113"/>
      <c r="F10" s="113"/>
      <c r="G10" s="113"/>
      <c r="H10" s="114"/>
    </row>
    <row r="11" spans="1:8" ht="47.4" customHeight="1" thickBot="1" x14ac:dyDescent="0.35">
      <c r="A11" s="10"/>
      <c r="B11" s="105" t="s">
        <v>640</v>
      </c>
      <c r="C11" s="106"/>
      <c r="D11" s="106"/>
      <c r="E11" s="106"/>
      <c r="F11" s="106"/>
      <c r="G11" s="106"/>
      <c r="H11" s="107"/>
    </row>
    <row r="12" spans="1:8" ht="98.4" customHeight="1" thickTop="1" thickBot="1" x14ac:dyDescent="0.35">
      <c r="A12" s="9"/>
      <c r="B12" s="8" t="s">
        <v>639</v>
      </c>
      <c r="C12" s="7"/>
      <c r="D12" s="7"/>
      <c r="E12" s="7"/>
      <c r="F12" s="7"/>
      <c r="G12" s="7"/>
      <c r="H12" s="6"/>
    </row>
    <row r="13" spans="1:8" ht="15" thickTop="1" x14ac:dyDescent="0.3">
      <c r="A13" s="5"/>
      <c r="B13" s="5"/>
      <c r="C13" s="5"/>
      <c r="D13" s="5"/>
      <c r="E13" s="5"/>
      <c r="F13" s="5"/>
      <c r="G13" s="5"/>
      <c r="H13" s="5"/>
    </row>
  </sheetData>
  <sheetProtection algorithmName="SHA-512" hashValue="xua6HbuHg8kCfdlIKfukdwdTQpE3AVsKdIhC/x9OX1bXYtcqPlqp9623rqvQZLD78V/0RwQtDfVqkydkJ62Ydg==" saltValue="NiwKeok/HSCUYGKPlEiv+A==" spinCount="100000" sheet="1" objects="1" scenarios="1"/>
  <mergeCells count="10">
    <mergeCell ref="B4:H4"/>
    <mergeCell ref="B5:H5"/>
    <mergeCell ref="B7:H7"/>
    <mergeCell ref="C2:D2"/>
    <mergeCell ref="C3:H3"/>
    <mergeCell ref="B6:H6"/>
    <mergeCell ref="B8:H8"/>
    <mergeCell ref="B9:H9"/>
    <mergeCell ref="B10:H10"/>
    <mergeCell ref="B11:H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47.7773437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677</v>
      </c>
      <c r="B3" s="158"/>
      <c r="C3" s="158"/>
      <c r="D3" s="158"/>
      <c r="E3" s="158"/>
      <c r="F3" s="158"/>
      <c r="G3" s="158"/>
      <c r="H3" s="158"/>
      <c r="I3" s="158"/>
      <c r="J3" s="158"/>
      <c r="K3" s="158"/>
      <c r="L3" s="158"/>
      <c r="M3" s="158"/>
      <c r="N3" s="158"/>
      <c r="O3" s="158"/>
      <c r="AM3" s="59" t="s">
        <v>664</v>
      </c>
    </row>
    <row r="4" spans="1:40" ht="8.4"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233</v>
      </c>
      <c r="C8" s="65" t="s">
        <v>461</v>
      </c>
      <c r="D8" s="65" t="s">
        <v>74</v>
      </c>
      <c r="E8" s="65" t="s">
        <v>236</v>
      </c>
      <c r="F8" s="65" t="s">
        <v>393</v>
      </c>
      <c r="G8" s="65" t="s">
        <v>77</v>
      </c>
      <c r="H8" s="65" t="s">
        <v>333</v>
      </c>
      <c r="I8" s="65" t="s">
        <v>462</v>
      </c>
      <c r="J8" s="65" t="s">
        <v>419</v>
      </c>
      <c r="K8" s="65" t="s">
        <v>463</v>
      </c>
      <c r="L8" s="65" t="s">
        <v>81</v>
      </c>
      <c r="M8" s="65" t="s">
        <v>82</v>
      </c>
      <c r="N8" s="65" t="s">
        <v>406</v>
      </c>
      <c r="O8" s="65" t="s">
        <v>240</v>
      </c>
      <c r="P8" s="65" t="s">
        <v>243</v>
      </c>
      <c r="Q8" s="65" t="s">
        <v>93</v>
      </c>
      <c r="R8" s="65" t="s">
        <v>87</v>
      </c>
      <c r="S8" s="65" t="s">
        <v>50</v>
      </c>
      <c r="T8" s="65" t="s">
        <v>89</v>
      </c>
      <c r="U8" s="65" t="s">
        <v>167</v>
      </c>
      <c r="V8" s="65" t="s">
        <v>217</v>
      </c>
      <c r="W8" s="65" t="s">
        <v>128</v>
      </c>
      <c r="X8" s="65" t="s">
        <v>93</v>
      </c>
      <c r="Y8" s="65" t="s">
        <v>250</v>
      </c>
      <c r="Z8" s="65" t="s">
        <v>219</v>
      </c>
      <c r="AA8" s="65" t="s">
        <v>242</v>
      </c>
      <c r="AB8" s="65" t="s">
        <v>243</v>
      </c>
      <c r="AC8" s="65" t="s">
        <v>98</v>
      </c>
      <c r="AD8" s="65" t="s">
        <v>99</v>
      </c>
      <c r="AE8" s="65" t="s">
        <v>100</v>
      </c>
      <c r="AF8" s="65" t="s">
        <v>244</v>
      </c>
      <c r="AG8" s="65" t="s">
        <v>102</v>
      </c>
      <c r="AH8" s="65" t="s">
        <v>103</v>
      </c>
      <c r="AI8" s="65" t="s">
        <v>220</v>
      </c>
      <c r="AJ8" s="65" t="s">
        <v>464</v>
      </c>
      <c r="AK8" s="65" t="s">
        <v>105</v>
      </c>
      <c r="AL8" s="65" t="s">
        <v>271</v>
      </c>
      <c r="AM8" s="65" t="s">
        <v>107</v>
      </c>
      <c r="AN8" s="65" t="s">
        <v>465</v>
      </c>
    </row>
    <row r="9" spans="1:40" ht="20.100000000000001" customHeight="1" x14ac:dyDescent="0.35">
      <c r="A9" s="62" t="s">
        <v>379</v>
      </c>
      <c r="B9" s="63" t="s">
        <v>466</v>
      </c>
      <c r="C9" s="63" t="s">
        <v>467</v>
      </c>
      <c r="D9" s="63" t="s">
        <v>126</v>
      </c>
      <c r="E9" s="63" t="s">
        <v>215</v>
      </c>
      <c r="F9" s="63" t="s">
        <v>295</v>
      </c>
      <c r="G9" s="63" t="s">
        <v>242</v>
      </c>
      <c r="H9" s="63" t="s">
        <v>428</v>
      </c>
      <c r="I9" s="63" t="s">
        <v>249</v>
      </c>
      <c r="J9" s="63" t="s">
        <v>170</v>
      </c>
      <c r="K9" s="63" t="s">
        <v>468</v>
      </c>
      <c r="L9" s="63" t="s">
        <v>467</v>
      </c>
      <c r="M9" s="63" t="s">
        <v>370</v>
      </c>
      <c r="N9" s="63" t="s">
        <v>277</v>
      </c>
      <c r="O9" s="63" t="s">
        <v>214</v>
      </c>
      <c r="P9" s="63" t="s">
        <v>198</v>
      </c>
      <c r="Q9" s="63" t="s">
        <v>307</v>
      </c>
      <c r="R9" s="63" t="s">
        <v>91</v>
      </c>
      <c r="S9" s="63" t="s">
        <v>117</v>
      </c>
      <c r="T9" s="63" t="s">
        <v>91</v>
      </c>
      <c r="U9" s="63" t="s">
        <v>171</v>
      </c>
      <c r="V9" s="63" t="s">
        <v>117</v>
      </c>
      <c r="W9" s="63" t="s">
        <v>169</v>
      </c>
      <c r="X9" s="63" t="s">
        <v>429</v>
      </c>
      <c r="Y9" s="63" t="s">
        <v>107</v>
      </c>
      <c r="Z9" s="63" t="s">
        <v>117</v>
      </c>
      <c r="AA9" s="63" t="s">
        <v>87</v>
      </c>
      <c r="AB9" s="63" t="s">
        <v>302</v>
      </c>
      <c r="AC9" s="63" t="s">
        <v>201</v>
      </c>
      <c r="AD9" s="63" t="s">
        <v>351</v>
      </c>
      <c r="AE9" s="63" t="s">
        <v>354</v>
      </c>
      <c r="AF9" s="63" t="s">
        <v>375</v>
      </c>
      <c r="AG9" s="63" t="s">
        <v>469</v>
      </c>
      <c r="AH9" s="63" t="s">
        <v>252</v>
      </c>
      <c r="AI9" s="63" t="s">
        <v>50</v>
      </c>
      <c r="AJ9" s="63" t="s">
        <v>173</v>
      </c>
      <c r="AK9" s="63" t="s">
        <v>426</v>
      </c>
      <c r="AL9" s="63" t="s">
        <v>88</v>
      </c>
      <c r="AM9" s="63" t="s">
        <v>117</v>
      </c>
      <c r="AN9" s="63" t="s">
        <v>99</v>
      </c>
    </row>
    <row r="10" spans="1:40" ht="20.100000000000001" customHeight="1" x14ac:dyDescent="0.35">
      <c r="A10" s="64" t="s">
        <v>384</v>
      </c>
      <c r="B10" s="66" t="s">
        <v>148</v>
      </c>
      <c r="C10" s="66" t="s">
        <v>148</v>
      </c>
      <c r="D10" s="66" t="s">
        <v>148</v>
      </c>
      <c r="E10" s="66" t="s">
        <v>360</v>
      </c>
      <c r="F10" s="66" t="s">
        <v>184</v>
      </c>
      <c r="G10" s="66">
        <v>0.37</v>
      </c>
      <c r="H10" s="66" t="s">
        <v>135</v>
      </c>
      <c r="I10" s="66" t="s">
        <v>185</v>
      </c>
      <c r="J10" s="66">
        <v>0.28000000000000003</v>
      </c>
      <c r="K10" s="66" t="s">
        <v>149</v>
      </c>
      <c r="L10" s="66" t="s">
        <v>357</v>
      </c>
      <c r="M10" s="66">
        <v>0.31</v>
      </c>
      <c r="N10" s="66" t="s">
        <v>185</v>
      </c>
      <c r="O10" s="66">
        <v>0.35</v>
      </c>
      <c r="P10" s="66">
        <v>0.35</v>
      </c>
      <c r="Q10" s="66">
        <v>0.34</v>
      </c>
      <c r="R10" s="66" t="s">
        <v>263</v>
      </c>
      <c r="S10" s="66">
        <v>0.13</v>
      </c>
      <c r="T10" s="66">
        <v>0.32</v>
      </c>
      <c r="U10" s="66">
        <v>0.28000000000000003</v>
      </c>
      <c r="V10" s="66">
        <v>0.08</v>
      </c>
      <c r="W10" s="66">
        <v>0.47</v>
      </c>
      <c r="X10" s="66" t="s">
        <v>135</v>
      </c>
      <c r="Y10" s="66" t="s">
        <v>187</v>
      </c>
      <c r="Z10" s="66" t="s">
        <v>156</v>
      </c>
      <c r="AA10" s="66">
        <v>0.19</v>
      </c>
      <c r="AB10" s="66" t="s">
        <v>229</v>
      </c>
      <c r="AC10" s="66">
        <v>0.42</v>
      </c>
      <c r="AD10" s="66" t="s">
        <v>378</v>
      </c>
      <c r="AE10" s="66">
        <v>0.36</v>
      </c>
      <c r="AF10" s="66">
        <v>0.28999999999999998</v>
      </c>
      <c r="AG10" s="66">
        <v>0.4</v>
      </c>
      <c r="AH10" s="66" t="s">
        <v>229</v>
      </c>
      <c r="AI10" s="66" t="s">
        <v>178</v>
      </c>
      <c r="AJ10" s="66" t="s">
        <v>378</v>
      </c>
      <c r="AK10" s="66">
        <v>0.32</v>
      </c>
      <c r="AL10" s="66" t="s">
        <v>148</v>
      </c>
      <c r="AM10" s="66" t="s">
        <v>180</v>
      </c>
      <c r="AN10" s="66">
        <v>0.36</v>
      </c>
    </row>
    <row r="11" spans="1:40" ht="20.100000000000001" customHeight="1" x14ac:dyDescent="0.35">
      <c r="A11" s="62" t="s">
        <v>385</v>
      </c>
      <c r="B11" s="63" t="s">
        <v>470</v>
      </c>
      <c r="C11" s="63" t="s">
        <v>383</v>
      </c>
      <c r="D11" s="63" t="s">
        <v>471</v>
      </c>
      <c r="E11" s="63" t="s">
        <v>87</v>
      </c>
      <c r="F11" s="63" t="s">
        <v>172</v>
      </c>
      <c r="G11" s="63" t="s">
        <v>441</v>
      </c>
      <c r="H11" s="63" t="s">
        <v>453</v>
      </c>
      <c r="I11" s="63" t="s">
        <v>472</v>
      </c>
      <c r="J11" s="63" t="s">
        <v>418</v>
      </c>
      <c r="K11" s="63" t="s">
        <v>431</v>
      </c>
      <c r="L11" s="63" t="s">
        <v>348</v>
      </c>
      <c r="M11" s="63" t="s">
        <v>250</v>
      </c>
      <c r="N11" s="63" t="s">
        <v>252</v>
      </c>
      <c r="O11" s="63" t="s">
        <v>371</v>
      </c>
      <c r="P11" s="63" t="s">
        <v>302</v>
      </c>
      <c r="Q11" s="63" t="s">
        <v>453</v>
      </c>
      <c r="R11" s="63" t="s">
        <v>91</v>
      </c>
      <c r="S11" s="63" t="s">
        <v>94</v>
      </c>
      <c r="T11" s="63" t="s">
        <v>91</v>
      </c>
      <c r="U11" s="63" t="s">
        <v>50</v>
      </c>
      <c r="V11" s="63" t="s">
        <v>118</v>
      </c>
      <c r="W11" s="63" t="s">
        <v>370</v>
      </c>
      <c r="X11" s="63" t="s">
        <v>255</v>
      </c>
      <c r="Y11" s="63" t="s">
        <v>284</v>
      </c>
      <c r="Z11" s="63" t="s">
        <v>115</v>
      </c>
      <c r="AA11" s="63" t="s">
        <v>386</v>
      </c>
      <c r="AB11" s="63" t="s">
        <v>218</v>
      </c>
      <c r="AC11" s="63" t="s">
        <v>271</v>
      </c>
      <c r="AD11" s="63" t="s">
        <v>188</v>
      </c>
      <c r="AE11" s="63" t="s">
        <v>199</v>
      </c>
      <c r="AF11" s="63" t="s">
        <v>75</v>
      </c>
      <c r="AG11" s="63" t="s">
        <v>375</v>
      </c>
      <c r="AH11" s="63" t="s">
        <v>400</v>
      </c>
      <c r="AI11" s="63" t="s">
        <v>219</v>
      </c>
      <c r="AJ11" s="63" t="s">
        <v>469</v>
      </c>
      <c r="AK11" s="63" t="s">
        <v>473</v>
      </c>
      <c r="AL11" s="63" t="s">
        <v>90</v>
      </c>
      <c r="AM11" s="63" t="s">
        <v>117</v>
      </c>
      <c r="AN11" s="63" t="s">
        <v>474</v>
      </c>
    </row>
    <row r="12" spans="1:40" ht="20.100000000000001" customHeight="1" x14ac:dyDescent="0.35">
      <c r="A12" s="64" t="s">
        <v>388</v>
      </c>
      <c r="B12" s="66" t="s">
        <v>184</v>
      </c>
      <c r="C12" s="66" t="s">
        <v>299</v>
      </c>
      <c r="D12" s="66" t="s">
        <v>263</v>
      </c>
      <c r="E12" s="66" t="s">
        <v>175</v>
      </c>
      <c r="F12" s="66" t="s">
        <v>185</v>
      </c>
      <c r="G12" s="66" t="s">
        <v>378</v>
      </c>
      <c r="H12" s="66" t="s">
        <v>148</v>
      </c>
      <c r="I12" s="66" t="s">
        <v>360</v>
      </c>
      <c r="J12" s="66" t="s">
        <v>186</v>
      </c>
      <c r="K12" s="66" t="s">
        <v>184</v>
      </c>
      <c r="L12" s="66" t="s">
        <v>185</v>
      </c>
      <c r="M12" s="66" t="s">
        <v>181</v>
      </c>
      <c r="N12" s="66" t="s">
        <v>263</v>
      </c>
      <c r="O12" s="66" t="s">
        <v>299</v>
      </c>
      <c r="P12" s="66" t="s">
        <v>229</v>
      </c>
      <c r="Q12" s="66" t="s">
        <v>186</v>
      </c>
      <c r="R12" s="66" t="s">
        <v>299</v>
      </c>
      <c r="S12" s="66" t="s">
        <v>133</v>
      </c>
      <c r="T12" s="66" t="s">
        <v>185</v>
      </c>
      <c r="U12" s="66" t="s">
        <v>206</v>
      </c>
      <c r="V12" s="66" t="s">
        <v>460</v>
      </c>
      <c r="W12" s="66" t="s">
        <v>360</v>
      </c>
      <c r="X12" s="66" t="s">
        <v>177</v>
      </c>
      <c r="Y12" s="66" t="s">
        <v>263</v>
      </c>
      <c r="Z12" s="66" t="s">
        <v>140</v>
      </c>
      <c r="AA12" s="66" t="s">
        <v>133</v>
      </c>
      <c r="AB12" s="66" t="s">
        <v>263</v>
      </c>
      <c r="AC12" s="66" t="s">
        <v>263</v>
      </c>
      <c r="AD12" s="66" t="s">
        <v>153</v>
      </c>
      <c r="AE12" s="66" t="s">
        <v>176</v>
      </c>
      <c r="AF12" s="66" t="s">
        <v>185</v>
      </c>
      <c r="AG12" s="66" t="s">
        <v>174</v>
      </c>
      <c r="AH12" s="66" t="s">
        <v>263</v>
      </c>
      <c r="AI12" s="66" t="s">
        <v>181</v>
      </c>
      <c r="AJ12" s="66" t="s">
        <v>148</v>
      </c>
      <c r="AK12" s="66" t="s">
        <v>360</v>
      </c>
      <c r="AL12" s="66" t="s">
        <v>299</v>
      </c>
      <c r="AM12" s="66" t="s">
        <v>227</v>
      </c>
      <c r="AN12" s="66" t="s">
        <v>378</v>
      </c>
    </row>
    <row r="13" spans="1:40" ht="20.100000000000001" customHeight="1" x14ac:dyDescent="0.35">
      <c r="A13" s="62" t="s">
        <v>362</v>
      </c>
      <c r="B13" s="63" t="s">
        <v>415</v>
      </c>
      <c r="C13" s="63" t="s">
        <v>189</v>
      </c>
      <c r="D13" s="63" t="s">
        <v>192</v>
      </c>
      <c r="E13" s="63" t="s">
        <v>67</v>
      </c>
      <c r="F13" s="63" t="s">
        <v>168</v>
      </c>
      <c r="G13" s="63" t="s">
        <v>349</v>
      </c>
      <c r="H13" s="63" t="s">
        <v>273</v>
      </c>
      <c r="I13" s="63" t="s">
        <v>190</v>
      </c>
      <c r="J13" s="63" t="s">
        <v>311</v>
      </c>
      <c r="K13" s="63" t="s">
        <v>49</v>
      </c>
      <c r="L13" s="63" t="s">
        <v>161</v>
      </c>
      <c r="M13" s="63" t="s">
        <v>303</v>
      </c>
      <c r="N13" s="63" t="s">
        <v>215</v>
      </c>
      <c r="O13" s="63" t="s">
        <v>89</v>
      </c>
      <c r="P13" s="63" t="s">
        <v>53</v>
      </c>
      <c r="Q13" s="63" t="s">
        <v>216</v>
      </c>
      <c r="R13" s="63" t="s">
        <v>117</v>
      </c>
      <c r="S13" s="63" t="s">
        <v>117</v>
      </c>
      <c r="T13" s="63" t="s">
        <v>115</v>
      </c>
      <c r="U13" s="63" t="s">
        <v>57</v>
      </c>
      <c r="V13" s="63" t="s">
        <v>115</v>
      </c>
      <c r="W13" s="63" t="s">
        <v>58</v>
      </c>
      <c r="X13" s="63" t="s">
        <v>213</v>
      </c>
      <c r="Y13" s="63" t="s">
        <v>53</v>
      </c>
      <c r="Z13" s="63" t="s">
        <v>117</v>
      </c>
      <c r="AA13" s="63" t="s">
        <v>171</v>
      </c>
      <c r="AB13" s="63" t="s">
        <v>121</v>
      </c>
      <c r="AC13" s="63" t="s">
        <v>303</v>
      </c>
      <c r="AD13" s="63" t="s">
        <v>89</v>
      </c>
      <c r="AE13" s="63" t="s">
        <v>370</v>
      </c>
      <c r="AF13" s="63" t="s">
        <v>312</v>
      </c>
      <c r="AG13" s="63" t="s">
        <v>214</v>
      </c>
      <c r="AH13" s="63" t="s">
        <v>313</v>
      </c>
      <c r="AI13" s="63" t="s">
        <v>117</v>
      </c>
      <c r="AJ13" s="63" t="s">
        <v>36</v>
      </c>
      <c r="AK13" s="63" t="s">
        <v>169</v>
      </c>
      <c r="AL13" s="63" t="s">
        <v>118</v>
      </c>
      <c r="AM13" s="63" t="s">
        <v>94</v>
      </c>
      <c r="AN13" s="63" t="s">
        <v>255</v>
      </c>
    </row>
    <row r="14" spans="1:40" ht="20.100000000000001" customHeight="1" x14ac:dyDescent="0.35">
      <c r="A14" s="64" t="s">
        <v>377</v>
      </c>
      <c r="B14" s="66" t="s">
        <v>203</v>
      </c>
      <c r="C14" s="66" t="s">
        <v>180</v>
      </c>
      <c r="D14" s="66" t="s">
        <v>183</v>
      </c>
      <c r="E14" s="66" t="s">
        <v>187</v>
      </c>
      <c r="F14" s="66" t="s">
        <v>183</v>
      </c>
      <c r="G14" s="66" t="s">
        <v>202</v>
      </c>
      <c r="H14" s="66" t="s">
        <v>180</v>
      </c>
      <c r="I14" s="66" t="s">
        <v>203</v>
      </c>
      <c r="J14" s="66" t="s">
        <v>183</v>
      </c>
      <c r="K14" s="66" t="s">
        <v>180</v>
      </c>
      <c r="L14" s="66" t="s">
        <v>202</v>
      </c>
      <c r="M14" s="66" t="s">
        <v>144</v>
      </c>
      <c r="N14" s="66" t="s">
        <v>144</v>
      </c>
      <c r="O14" s="66" t="s">
        <v>187</v>
      </c>
      <c r="P14" s="66" t="s">
        <v>207</v>
      </c>
      <c r="Q14" s="66" t="s">
        <v>187</v>
      </c>
      <c r="R14" s="66" t="s">
        <v>205</v>
      </c>
      <c r="S14" s="66" t="s">
        <v>178</v>
      </c>
      <c r="T14" s="66" t="s">
        <v>140</v>
      </c>
      <c r="U14" s="66" t="s">
        <v>176</v>
      </c>
      <c r="V14" s="66" t="s">
        <v>140</v>
      </c>
      <c r="W14" s="66" t="s">
        <v>228</v>
      </c>
      <c r="X14" s="66" t="s">
        <v>179</v>
      </c>
      <c r="Y14" s="66" t="s">
        <v>175</v>
      </c>
      <c r="Z14" s="66" t="s">
        <v>229</v>
      </c>
      <c r="AA14" s="66" t="s">
        <v>264</v>
      </c>
      <c r="AB14" s="66" t="s">
        <v>202</v>
      </c>
      <c r="AC14" s="66" t="s">
        <v>228</v>
      </c>
      <c r="AD14" s="66" t="s">
        <v>180</v>
      </c>
      <c r="AE14" s="66" t="s">
        <v>179</v>
      </c>
      <c r="AF14" s="66" t="s">
        <v>180</v>
      </c>
      <c r="AG14" s="66" t="s">
        <v>144</v>
      </c>
      <c r="AH14" s="66" t="s">
        <v>207</v>
      </c>
      <c r="AI14" s="66" t="s">
        <v>202</v>
      </c>
      <c r="AJ14" s="66" t="s">
        <v>183</v>
      </c>
      <c r="AK14" s="66" t="s">
        <v>203</v>
      </c>
      <c r="AL14" s="66" t="s">
        <v>228</v>
      </c>
      <c r="AM14" s="66" t="s">
        <v>150</v>
      </c>
      <c r="AN14" s="66" t="s">
        <v>203</v>
      </c>
    </row>
    <row r="15" spans="1:40" ht="20.100000000000001" customHeight="1" x14ac:dyDescent="0.35">
      <c r="A15" s="62" t="s">
        <v>342</v>
      </c>
      <c r="B15" s="63" t="s">
        <v>429</v>
      </c>
      <c r="C15" s="63" t="s">
        <v>224</v>
      </c>
      <c r="D15" s="63" t="s">
        <v>475</v>
      </c>
      <c r="E15" s="63" t="s">
        <v>67</v>
      </c>
      <c r="F15" s="63" t="s">
        <v>166</v>
      </c>
      <c r="G15" s="63" t="s">
        <v>166</v>
      </c>
      <c r="H15" s="63" t="s">
        <v>211</v>
      </c>
      <c r="I15" s="63" t="s">
        <v>159</v>
      </c>
      <c r="J15" s="63" t="s">
        <v>193</v>
      </c>
      <c r="K15" s="63" t="s">
        <v>304</v>
      </c>
      <c r="L15" s="63" t="s">
        <v>213</v>
      </c>
      <c r="M15" s="63" t="s">
        <v>304</v>
      </c>
      <c r="N15" s="63" t="s">
        <v>167</v>
      </c>
      <c r="O15" s="63" t="s">
        <v>90</v>
      </c>
      <c r="P15" s="63" t="s">
        <v>219</v>
      </c>
      <c r="Q15" s="63" t="s">
        <v>56</v>
      </c>
      <c r="R15" s="63" t="s">
        <v>219</v>
      </c>
      <c r="S15" s="63" t="s">
        <v>115</v>
      </c>
      <c r="T15" s="63" t="s">
        <v>118</v>
      </c>
      <c r="U15" s="63" t="s">
        <v>57</v>
      </c>
      <c r="V15" s="63" t="s">
        <v>117</v>
      </c>
      <c r="W15" s="63" t="s">
        <v>171</v>
      </c>
      <c r="X15" s="63" t="s">
        <v>119</v>
      </c>
      <c r="Y15" s="63" t="s">
        <v>91</v>
      </c>
      <c r="Z15" s="63" t="s">
        <v>115</v>
      </c>
      <c r="AA15" s="63" t="s">
        <v>94</v>
      </c>
      <c r="AB15" s="63" t="s">
        <v>50</v>
      </c>
      <c r="AC15" s="63" t="s">
        <v>167</v>
      </c>
      <c r="AD15" s="63" t="s">
        <v>57</v>
      </c>
      <c r="AE15" s="63" t="s">
        <v>260</v>
      </c>
      <c r="AF15" s="63" t="s">
        <v>49</v>
      </c>
      <c r="AG15" s="63" t="s">
        <v>212</v>
      </c>
      <c r="AH15" s="63" t="s">
        <v>301</v>
      </c>
      <c r="AI15" s="63" t="s">
        <v>94</v>
      </c>
      <c r="AJ15" s="63" t="s">
        <v>312</v>
      </c>
      <c r="AK15" s="63" t="s">
        <v>224</v>
      </c>
      <c r="AL15" s="63" t="s">
        <v>284</v>
      </c>
      <c r="AM15" s="63" t="s">
        <v>117</v>
      </c>
      <c r="AN15" s="63" t="s">
        <v>269</v>
      </c>
    </row>
    <row r="16" spans="1:40" ht="20.100000000000001" customHeight="1" x14ac:dyDescent="0.35">
      <c r="A16" s="64" t="s">
        <v>356</v>
      </c>
      <c r="B16" s="66" t="s">
        <v>202</v>
      </c>
      <c r="C16" s="66" t="s">
        <v>228</v>
      </c>
      <c r="D16" s="66" t="s">
        <v>180</v>
      </c>
      <c r="E16" s="66" t="s">
        <v>187</v>
      </c>
      <c r="F16" s="66" t="s">
        <v>202</v>
      </c>
      <c r="G16" s="66" t="s">
        <v>202</v>
      </c>
      <c r="H16" s="66" t="s">
        <v>207</v>
      </c>
      <c r="I16" s="66" t="s">
        <v>228</v>
      </c>
      <c r="J16" s="66" t="s">
        <v>187</v>
      </c>
      <c r="K16" s="66" t="s">
        <v>207</v>
      </c>
      <c r="L16" s="66" t="s">
        <v>228</v>
      </c>
      <c r="M16" s="66" t="s">
        <v>206</v>
      </c>
      <c r="N16" s="66" t="s">
        <v>207</v>
      </c>
      <c r="O16" s="66" t="s">
        <v>203</v>
      </c>
      <c r="P16" s="66" t="s">
        <v>266</v>
      </c>
      <c r="Q16" s="66" t="s">
        <v>228</v>
      </c>
      <c r="R16" s="66" t="s">
        <v>228</v>
      </c>
      <c r="S16" s="66" t="s">
        <v>140</v>
      </c>
      <c r="T16" s="66" t="s">
        <v>156</v>
      </c>
      <c r="U16" s="66" t="s">
        <v>227</v>
      </c>
      <c r="V16" s="66" t="s">
        <v>228</v>
      </c>
      <c r="W16" s="66" t="s">
        <v>264</v>
      </c>
      <c r="X16" s="66" t="s">
        <v>144</v>
      </c>
      <c r="Y16" s="66" t="s">
        <v>178</v>
      </c>
      <c r="Z16" s="66" t="s">
        <v>180</v>
      </c>
      <c r="AA16" s="66" t="s">
        <v>265</v>
      </c>
      <c r="AB16" s="66" t="s">
        <v>205</v>
      </c>
      <c r="AC16" s="66" t="s">
        <v>225</v>
      </c>
      <c r="AD16" s="66" t="s">
        <v>266</v>
      </c>
      <c r="AE16" s="66" t="s">
        <v>227</v>
      </c>
      <c r="AF16" s="66" t="s">
        <v>180</v>
      </c>
      <c r="AG16" s="66" t="s">
        <v>180</v>
      </c>
      <c r="AH16" s="66" t="s">
        <v>180</v>
      </c>
      <c r="AI16" s="66" t="s">
        <v>206</v>
      </c>
      <c r="AJ16" s="66" t="s">
        <v>225</v>
      </c>
      <c r="AK16" s="66" t="s">
        <v>202</v>
      </c>
      <c r="AL16" s="66" t="s">
        <v>183</v>
      </c>
      <c r="AM16" s="66" t="s">
        <v>206</v>
      </c>
      <c r="AN16" s="66" t="s">
        <v>228</v>
      </c>
    </row>
    <row r="17" spans="1:40" ht="20.100000000000001" customHeight="1" x14ac:dyDescent="0.35">
      <c r="A17" s="62" t="s">
        <v>389</v>
      </c>
      <c r="B17" s="63" t="s">
        <v>201</v>
      </c>
      <c r="C17" s="63" t="s">
        <v>209</v>
      </c>
      <c r="D17" s="63" t="s">
        <v>250</v>
      </c>
      <c r="E17" s="63" t="s">
        <v>171</v>
      </c>
      <c r="F17" s="63" t="s">
        <v>215</v>
      </c>
      <c r="G17" s="63" t="s">
        <v>130</v>
      </c>
      <c r="H17" s="63" t="s">
        <v>211</v>
      </c>
      <c r="I17" s="63" t="s">
        <v>109</v>
      </c>
      <c r="J17" s="63" t="s">
        <v>89</v>
      </c>
      <c r="K17" s="63" t="s">
        <v>301</v>
      </c>
      <c r="L17" s="63" t="s">
        <v>216</v>
      </c>
      <c r="M17" s="63" t="s">
        <v>90</v>
      </c>
      <c r="N17" s="63" t="s">
        <v>167</v>
      </c>
      <c r="O17" s="63" t="s">
        <v>91</v>
      </c>
      <c r="P17" s="63" t="s">
        <v>221</v>
      </c>
      <c r="Q17" s="63" t="s">
        <v>211</v>
      </c>
      <c r="R17" s="63" t="s">
        <v>118</v>
      </c>
      <c r="S17" s="63" t="s">
        <v>115</v>
      </c>
      <c r="T17" s="63" t="s">
        <v>94</v>
      </c>
      <c r="U17" s="63" t="s">
        <v>50</v>
      </c>
      <c r="V17" s="63" t="s">
        <v>115</v>
      </c>
      <c r="W17" s="63" t="s">
        <v>217</v>
      </c>
      <c r="X17" s="63" t="s">
        <v>293</v>
      </c>
      <c r="Y17" s="63" t="s">
        <v>94</v>
      </c>
      <c r="Z17" s="63" t="s">
        <v>117</v>
      </c>
      <c r="AA17" s="63" t="s">
        <v>217</v>
      </c>
      <c r="AB17" s="63" t="s">
        <v>67</v>
      </c>
      <c r="AC17" s="63" t="s">
        <v>211</v>
      </c>
      <c r="AD17" s="63" t="s">
        <v>195</v>
      </c>
      <c r="AE17" s="63" t="s">
        <v>167</v>
      </c>
      <c r="AF17" s="63" t="s">
        <v>67</v>
      </c>
      <c r="AG17" s="63" t="s">
        <v>215</v>
      </c>
      <c r="AH17" s="63" t="s">
        <v>304</v>
      </c>
      <c r="AI17" s="63" t="s">
        <v>50</v>
      </c>
      <c r="AJ17" s="63" t="s">
        <v>56</v>
      </c>
      <c r="AK17" s="63" t="s">
        <v>301</v>
      </c>
      <c r="AL17" s="63" t="s">
        <v>121</v>
      </c>
      <c r="AM17" s="63" t="s">
        <v>117</v>
      </c>
      <c r="AN17" s="63" t="s">
        <v>200</v>
      </c>
    </row>
    <row r="18" spans="1:40" ht="20.100000000000001" customHeight="1" x14ac:dyDescent="0.35">
      <c r="A18" s="64" t="s">
        <v>390</v>
      </c>
      <c r="B18" s="66" t="s">
        <v>225</v>
      </c>
      <c r="C18" s="66" t="s">
        <v>180</v>
      </c>
      <c r="D18" s="66" t="s">
        <v>182</v>
      </c>
      <c r="E18" s="66" t="s">
        <v>182</v>
      </c>
      <c r="F18" s="66" t="s">
        <v>228</v>
      </c>
      <c r="G18" s="66" t="s">
        <v>225</v>
      </c>
      <c r="H18" s="66" t="s">
        <v>207</v>
      </c>
      <c r="I18" s="66" t="s">
        <v>228</v>
      </c>
      <c r="J18" s="66" t="s">
        <v>207</v>
      </c>
      <c r="K18" s="66" t="s">
        <v>225</v>
      </c>
      <c r="L18" s="66" t="s">
        <v>225</v>
      </c>
      <c r="M18" s="66" t="s">
        <v>144</v>
      </c>
      <c r="N18" s="66" t="s">
        <v>207</v>
      </c>
      <c r="O18" s="66" t="s">
        <v>182</v>
      </c>
      <c r="P18" s="66" t="s">
        <v>144</v>
      </c>
      <c r="Q18" s="66" t="s">
        <v>204</v>
      </c>
      <c r="R18" s="66" t="s">
        <v>175</v>
      </c>
      <c r="S18" s="66" t="s">
        <v>140</v>
      </c>
      <c r="T18" s="66" t="s">
        <v>204</v>
      </c>
      <c r="U18" s="66" t="s">
        <v>179</v>
      </c>
      <c r="V18" s="66" t="s">
        <v>140</v>
      </c>
      <c r="W18" s="66" t="s">
        <v>204</v>
      </c>
      <c r="X18" s="66" t="s">
        <v>228</v>
      </c>
      <c r="Y18" s="66" t="s">
        <v>182</v>
      </c>
      <c r="Z18" s="66" t="s">
        <v>299</v>
      </c>
      <c r="AA18" s="66" t="s">
        <v>204</v>
      </c>
      <c r="AB18" s="66" t="s">
        <v>179</v>
      </c>
      <c r="AC18" s="66" t="s">
        <v>225</v>
      </c>
      <c r="AD18" s="66" t="s">
        <v>202</v>
      </c>
      <c r="AE18" s="66" t="s">
        <v>225</v>
      </c>
      <c r="AF18" s="66" t="s">
        <v>182</v>
      </c>
      <c r="AG18" s="66" t="s">
        <v>228</v>
      </c>
      <c r="AH18" s="66" t="s">
        <v>202</v>
      </c>
      <c r="AI18" s="66" t="s">
        <v>186</v>
      </c>
      <c r="AJ18" s="66" t="s">
        <v>204</v>
      </c>
      <c r="AK18" s="66" t="s">
        <v>182</v>
      </c>
      <c r="AL18" s="66" t="s">
        <v>144</v>
      </c>
      <c r="AM18" s="66" t="s">
        <v>187</v>
      </c>
      <c r="AN18" s="66" t="s">
        <v>202</v>
      </c>
    </row>
    <row r="19" spans="1:40" ht="20.100000000000001" customHeight="1" x14ac:dyDescent="0.35">
      <c r="A19" s="62" t="s">
        <v>391</v>
      </c>
      <c r="B19" s="63" t="s">
        <v>271</v>
      </c>
      <c r="C19" s="63" t="s">
        <v>302</v>
      </c>
      <c r="D19" s="63" t="s">
        <v>285</v>
      </c>
      <c r="E19" s="63" t="s">
        <v>121</v>
      </c>
      <c r="F19" s="63" t="s">
        <v>89</v>
      </c>
      <c r="G19" s="63" t="s">
        <v>87</v>
      </c>
      <c r="H19" s="63" t="s">
        <v>284</v>
      </c>
      <c r="I19" s="63" t="s">
        <v>89</v>
      </c>
      <c r="J19" s="63" t="s">
        <v>285</v>
      </c>
      <c r="K19" s="63" t="s">
        <v>58</v>
      </c>
      <c r="L19" s="63" t="s">
        <v>285</v>
      </c>
      <c r="M19" s="63" t="s">
        <v>118</v>
      </c>
      <c r="N19" s="63" t="s">
        <v>88</v>
      </c>
      <c r="O19" s="63" t="s">
        <v>118</v>
      </c>
      <c r="P19" s="63" t="s">
        <v>118</v>
      </c>
      <c r="Q19" s="63" t="s">
        <v>301</v>
      </c>
      <c r="R19" s="63" t="s">
        <v>94</v>
      </c>
      <c r="S19" s="63" t="s">
        <v>115</v>
      </c>
      <c r="T19" s="63" t="s">
        <v>94</v>
      </c>
      <c r="U19" s="63" t="s">
        <v>115</v>
      </c>
      <c r="V19" s="63" t="s">
        <v>117</v>
      </c>
      <c r="W19" s="63" t="s">
        <v>94</v>
      </c>
      <c r="X19" s="63" t="s">
        <v>50</v>
      </c>
      <c r="Y19" s="63" t="s">
        <v>115</v>
      </c>
      <c r="Z19" s="63" t="s">
        <v>115</v>
      </c>
      <c r="AA19" s="63" t="s">
        <v>273</v>
      </c>
      <c r="AB19" s="63" t="s">
        <v>50</v>
      </c>
      <c r="AC19" s="63" t="s">
        <v>171</v>
      </c>
      <c r="AD19" s="63" t="s">
        <v>90</v>
      </c>
      <c r="AE19" s="63" t="s">
        <v>115</v>
      </c>
      <c r="AF19" s="63" t="s">
        <v>311</v>
      </c>
      <c r="AG19" s="63" t="s">
        <v>118</v>
      </c>
      <c r="AH19" s="63" t="s">
        <v>58</v>
      </c>
      <c r="AI19" s="63" t="s">
        <v>115</v>
      </c>
      <c r="AJ19" s="63" t="s">
        <v>224</v>
      </c>
      <c r="AK19" s="63" t="s">
        <v>349</v>
      </c>
      <c r="AL19" s="63" t="s">
        <v>117</v>
      </c>
      <c r="AM19" s="63" t="s">
        <v>115</v>
      </c>
      <c r="AN19" s="63" t="s">
        <v>293</v>
      </c>
    </row>
    <row r="20" spans="1:40" ht="20.100000000000001" customHeight="1" x14ac:dyDescent="0.35">
      <c r="A20" s="64" t="s">
        <v>392</v>
      </c>
      <c r="B20" s="66" t="s">
        <v>204</v>
      </c>
      <c r="C20" s="66" t="s">
        <v>204</v>
      </c>
      <c r="D20" s="66" t="s">
        <v>204</v>
      </c>
      <c r="E20" s="66" t="s">
        <v>228</v>
      </c>
      <c r="F20" s="66" t="s">
        <v>204</v>
      </c>
      <c r="G20" s="66" t="s">
        <v>207</v>
      </c>
      <c r="H20" s="66" t="s">
        <v>264</v>
      </c>
      <c r="I20" s="66" t="s">
        <v>182</v>
      </c>
      <c r="J20" s="66" t="s">
        <v>202</v>
      </c>
      <c r="K20" s="66" t="s">
        <v>205</v>
      </c>
      <c r="L20" s="66" t="s">
        <v>204</v>
      </c>
      <c r="M20" s="66" t="s">
        <v>264</v>
      </c>
      <c r="N20" s="66" t="s">
        <v>228</v>
      </c>
      <c r="O20" s="66" t="s">
        <v>264</v>
      </c>
      <c r="P20" s="66" t="s">
        <v>204</v>
      </c>
      <c r="Q20" s="66" t="s">
        <v>228</v>
      </c>
      <c r="R20" s="66" t="s">
        <v>182</v>
      </c>
      <c r="S20" s="66" t="s">
        <v>202</v>
      </c>
      <c r="T20" s="66" t="s">
        <v>204</v>
      </c>
      <c r="U20" s="66" t="s">
        <v>140</v>
      </c>
      <c r="V20" s="66" t="s">
        <v>207</v>
      </c>
      <c r="W20" s="66" t="s">
        <v>265</v>
      </c>
      <c r="X20" s="66" t="s">
        <v>265</v>
      </c>
      <c r="Y20" s="66" t="s">
        <v>140</v>
      </c>
      <c r="Z20" s="66" t="s">
        <v>140</v>
      </c>
      <c r="AA20" s="66" t="s">
        <v>176</v>
      </c>
      <c r="AB20" s="66" t="s">
        <v>205</v>
      </c>
      <c r="AC20" s="66" t="s">
        <v>266</v>
      </c>
      <c r="AD20" s="66" t="s">
        <v>228</v>
      </c>
      <c r="AE20" s="66" t="s">
        <v>140</v>
      </c>
      <c r="AF20" s="66" t="s">
        <v>203</v>
      </c>
      <c r="AG20" s="66" t="s">
        <v>265</v>
      </c>
      <c r="AH20" s="66" t="s">
        <v>182</v>
      </c>
      <c r="AI20" s="66" t="s">
        <v>140</v>
      </c>
      <c r="AJ20" s="66" t="s">
        <v>180</v>
      </c>
      <c r="AK20" s="66" t="s">
        <v>225</v>
      </c>
      <c r="AL20" s="66" t="s">
        <v>265</v>
      </c>
      <c r="AM20" s="66" t="s">
        <v>140</v>
      </c>
      <c r="AN20" s="66" t="s">
        <v>182</v>
      </c>
    </row>
    <row r="21" spans="1:40" x14ac:dyDescent="0.3">
      <c r="B21" s="67">
        <f>((B10)+(B12)+(B14)+(B16)+(B18)+(B20))</f>
        <v>1</v>
      </c>
      <c r="C21" s="67">
        <f t="shared" ref="C21:AN21" si="0">((C10)+(C12)+(C14)+(C16)+(C18)+(C20))</f>
        <v>1</v>
      </c>
      <c r="D21" s="67">
        <f t="shared" si="0"/>
        <v>1</v>
      </c>
      <c r="E21" s="67">
        <f t="shared" si="0"/>
        <v>1.0000000000000002</v>
      </c>
      <c r="F21" s="67">
        <f t="shared" si="0"/>
        <v>1</v>
      </c>
      <c r="G21" s="67">
        <f t="shared" si="0"/>
        <v>1</v>
      </c>
      <c r="H21" s="67">
        <f t="shared" si="0"/>
        <v>1</v>
      </c>
      <c r="I21" s="67">
        <f t="shared" si="0"/>
        <v>1</v>
      </c>
      <c r="J21" s="67">
        <f t="shared" si="0"/>
        <v>1.0000000000000002</v>
      </c>
      <c r="K21" s="67">
        <f t="shared" si="0"/>
        <v>0.99999999999999989</v>
      </c>
      <c r="L21" s="67">
        <f t="shared" si="0"/>
        <v>0.99999999999999978</v>
      </c>
      <c r="M21" s="67">
        <f t="shared" si="0"/>
        <v>1</v>
      </c>
      <c r="N21" s="67">
        <f t="shared" si="0"/>
        <v>1.0000000000000002</v>
      </c>
      <c r="O21" s="67">
        <f t="shared" si="0"/>
        <v>1</v>
      </c>
      <c r="P21" s="67">
        <f t="shared" si="0"/>
        <v>1</v>
      </c>
      <c r="Q21" s="67">
        <f t="shared" si="0"/>
        <v>1.0000000000000002</v>
      </c>
      <c r="R21" s="67">
        <f t="shared" si="0"/>
        <v>1</v>
      </c>
      <c r="S21" s="67">
        <f t="shared" si="0"/>
        <v>1</v>
      </c>
      <c r="T21" s="67">
        <f t="shared" si="0"/>
        <v>1</v>
      </c>
      <c r="U21" s="67">
        <f t="shared" si="0"/>
        <v>1</v>
      </c>
      <c r="V21" s="67">
        <f t="shared" si="0"/>
        <v>1</v>
      </c>
      <c r="W21" s="67">
        <f t="shared" si="0"/>
        <v>1</v>
      </c>
      <c r="X21" s="67">
        <f t="shared" si="0"/>
        <v>1</v>
      </c>
      <c r="Y21" s="67">
        <f t="shared" si="0"/>
        <v>1</v>
      </c>
      <c r="Z21" s="67">
        <f t="shared" si="0"/>
        <v>1</v>
      </c>
      <c r="AA21" s="67">
        <f t="shared" si="0"/>
        <v>1</v>
      </c>
      <c r="AB21" s="67">
        <f t="shared" si="0"/>
        <v>1</v>
      </c>
      <c r="AC21" s="67">
        <f t="shared" si="0"/>
        <v>0.99999999999999989</v>
      </c>
      <c r="AD21" s="67">
        <f t="shared" si="0"/>
        <v>1</v>
      </c>
      <c r="AE21" s="67">
        <f t="shared" si="0"/>
        <v>1.0000000000000002</v>
      </c>
      <c r="AF21" s="67">
        <f t="shared" si="0"/>
        <v>1</v>
      </c>
      <c r="AG21" s="67">
        <f t="shared" si="0"/>
        <v>1</v>
      </c>
      <c r="AH21" s="67">
        <f t="shared" si="0"/>
        <v>1</v>
      </c>
      <c r="AI21" s="67">
        <f t="shared" si="0"/>
        <v>1</v>
      </c>
      <c r="AJ21" s="67">
        <f t="shared" si="0"/>
        <v>1.0000000000000002</v>
      </c>
      <c r="AK21" s="67">
        <f t="shared" si="0"/>
        <v>1</v>
      </c>
      <c r="AL21" s="67">
        <f t="shared" si="0"/>
        <v>1</v>
      </c>
      <c r="AM21" s="67">
        <f t="shared" si="0"/>
        <v>1</v>
      </c>
      <c r="AN21" s="67">
        <f t="shared" si="0"/>
        <v>1</v>
      </c>
    </row>
  </sheetData>
  <sheetProtection algorithmName="SHA-512" hashValue="lcBBw6BDw6JPt+RRARNrXg7bdlgfZtCyZVpFuRcqW3NxvVElhVDTbVp7uji2twHTRornArWC/FZjnXpRYIWXrg==" saltValue="clOq1G11FBk2wJq2uY4jeQ=="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9 B11:AN20 B10:F10 H10:I10 K10:L10 N10 R10 X10:Z10 AB10 AD10 AH10:AJ10 AL10:AM10"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46"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678</v>
      </c>
      <c r="B3" s="158"/>
      <c r="C3" s="158"/>
      <c r="D3" s="158"/>
      <c r="E3" s="158"/>
      <c r="F3" s="158"/>
      <c r="G3" s="158"/>
      <c r="H3" s="158"/>
      <c r="I3" s="158"/>
      <c r="J3" s="158"/>
      <c r="K3" s="158"/>
      <c r="L3" s="158"/>
      <c r="M3" s="158"/>
      <c r="N3" s="158"/>
      <c r="O3" s="158"/>
      <c r="AM3" s="59" t="s">
        <v>664</v>
      </c>
    </row>
    <row r="4" spans="1:40" ht="6.6"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233</v>
      </c>
      <c r="C8" s="65" t="s">
        <v>461</v>
      </c>
      <c r="D8" s="65" t="s">
        <v>235</v>
      </c>
      <c r="E8" s="65" t="s">
        <v>236</v>
      </c>
      <c r="F8" s="65" t="s">
        <v>76</v>
      </c>
      <c r="G8" s="65" t="s">
        <v>77</v>
      </c>
      <c r="H8" s="65" t="s">
        <v>333</v>
      </c>
      <c r="I8" s="65" t="s">
        <v>334</v>
      </c>
      <c r="J8" s="65" t="s">
        <v>79</v>
      </c>
      <c r="K8" s="65" t="s">
        <v>80</v>
      </c>
      <c r="L8" s="65" t="s">
        <v>81</v>
      </c>
      <c r="M8" s="65" t="s">
        <v>82</v>
      </c>
      <c r="N8" s="65" t="s">
        <v>396</v>
      </c>
      <c r="O8" s="65" t="s">
        <v>240</v>
      </c>
      <c r="P8" s="65" t="s">
        <v>97</v>
      </c>
      <c r="Q8" s="65" t="s">
        <v>420</v>
      </c>
      <c r="R8" s="65" t="s">
        <v>305</v>
      </c>
      <c r="S8" s="65" t="s">
        <v>50</v>
      </c>
      <c r="T8" s="65" t="s">
        <v>88</v>
      </c>
      <c r="U8" s="65" t="s">
        <v>303</v>
      </c>
      <c r="V8" s="65" t="s">
        <v>91</v>
      </c>
      <c r="W8" s="65" t="s">
        <v>241</v>
      </c>
      <c r="X8" s="65" t="s">
        <v>93</v>
      </c>
      <c r="Y8" s="65" t="s">
        <v>56</v>
      </c>
      <c r="Z8" s="65" t="s">
        <v>219</v>
      </c>
      <c r="AA8" s="65" t="s">
        <v>96</v>
      </c>
      <c r="AB8" s="65" t="s">
        <v>97</v>
      </c>
      <c r="AC8" s="65" t="s">
        <v>421</v>
      </c>
      <c r="AD8" s="65" t="s">
        <v>414</v>
      </c>
      <c r="AE8" s="65" t="s">
        <v>476</v>
      </c>
      <c r="AF8" s="65" t="s">
        <v>477</v>
      </c>
      <c r="AG8" s="65" t="s">
        <v>339</v>
      </c>
      <c r="AH8" s="65" t="s">
        <v>340</v>
      </c>
      <c r="AI8" s="65" t="s">
        <v>58</v>
      </c>
      <c r="AJ8" s="65" t="s">
        <v>464</v>
      </c>
      <c r="AK8" s="65" t="s">
        <v>105</v>
      </c>
      <c r="AL8" s="65" t="s">
        <v>106</v>
      </c>
      <c r="AM8" s="65" t="s">
        <v>107</v>
      </c>
      <c r="AN8" s="65" t="s">
        <v>108</v>
      </c>
    </row>
    <row r="9" spans="1:40" ht="20.100000000000001" customHeight="1" x14ac:dyDescent="0.35">
      <c r="A9" s="62" t="s">
        <v>342</v>
      </c>
      <c r="B9" s="63" t="s">
        <v>478</v>
      </c>
      <c r="C9" s="63" t="s">
        <v>62</v>
      </c>
      <c r="D9" s="63" t="s">
        <v>479</v>
      </c>
      <c r="E9" s="63" t="s">
        <v>216</v>
      </c>
      <c r="F9" s="63" t="s">
        <v>480</v>
      </c>
      <c r="G9" s="63" t="s">
        <v>381</v>
      </c>
      <c r="H9" s="63" t="s">
        <v>122</v>
      </c>
      <c r="I9" s="63" t="s">
        <v>481</v>
      </c>
      <c r="J9" s="63" t="s">
        <v>85</v>
      </c>
      <c r="K9" s="63" t="s">
        <v>353</v>
      </c>
      <c r="L9" s="63" t="s">
        <v>482</v>
      </c>
      <c r="M9" s="63" t="s">
        <v>413</v>
      </c>
      <c r="N9" s="63" t="s">
        <v>407</v>
      </c>
      <c r="O9" s="63" t="s">
        <v>290</v>
      </c>
      <c r="P9" s="63" t="s">
        <v>212</v>
      </c>
      <c r="Q9" s="63" t="s">
        <v>276</v>
      </c>
      <c r="R9" s="63" t="s">
        <v>58</v>
      </c>
      <c r="S9" s="63" t="s">
        <v>115</v>
      </c>
      <c r="T9" s="63" t="s">
        <v>220</v>
      </c>
      <c r="U9" s="63" t="s">
        <v>220</v>
      </c>
      <c r="V9" s="63" t="s">
        <v>94</v>
      </c>
      <c r="W9" s="63" t="s">
        <v>190</v>
      </c>
      <c r="X9" s="63" t="s">
        <v>483</v>
      </c>
      <c r="Y9" s="63" t="s">
        <v>115</v>
      </c>
      <c r="Z9" s="63" t="s">
        <v>115</v>
      </c>
      <c r="AA9" s="63" t="s">
        <v>304</v>
      </c>
      <c r="AB9" s="63" t="s">
        <v>199</v>
      </c>
      <c r="AC9" s="63" t="s">
        <v>381</v>
      </c>
      <c r="AD9" s="63" t="s">
        <v>349</v>
      </c>
      <c r="AE9" s="63" t="s">
        <v>127</v>
      </c>
      <c r="AF9" s="63" t="s">
        <v>67</v>
      </c>
      <c r="AG9" s="63" t="s">
        <v>435</v>
      </c>
      <c r="AH9" s="63" t="s">
        <v>60</v>
      </c>
      <c r="AI9" s="63" t="s">
        <v>57</v>
      </c>
      <c r="AJ9" s="63" t="s">
        <v>109</v>
      </c>
      <c r="AK9" s="63" t="s">
        <v>161</v>
      </c>
      <c r="AL9" s="63" t="s">
        <v>215</v>
      </c>
      <c r="AM9" s="63" t="s">
        <v>94</v>
      </c>
      <c r="AN9" s="63" t="s">
        <v>484</v>
      </c>
    </row>
    <row r="10" spans="1:40" ht="20.100000000000001" customHeight="1" x14ac:dyDescent="0.35">
      <c r="A10" s="64" t="s">
        <v>356</v>
      </c>
      <c r="B10" s="66" t="s">
        <v>357</v>
      </c>
      <c r="C10" s="66" t="s">
        <v>150</v>
      </c>
      <c r="D10" s="66" t="s">
        <v>263</v>
      </c>
      <c r="E10" s="66" t="s">
        <v>149</v>
      </c>
      <c r="F10" s="66" t="s">
        <v>154</v>
      </c>
      <c r="G10" s="66" t="s">
        <v>263</v>
      </c>
      <c r="H10" s="66" t="s">
        <v>186</v>
      </c>
      <c r="I10" s="66" t="s">
        <v>153</v>
      </c>
      <c r="J10" s="66" t="s">
        <v>184</v>
      </c>
      <c r="K10" s="66" t="s">
        <v>360</v>
      </c>
      <c r="L10" s="66" t="s">
        <v>360</v>
      </c>
      <c r="M10" s="66" t="s">
        <v>153</v>
      </c>
      <c r="N10" s="66" t="s">
        <v>263</v>
      </c>
      <c r="O10" s="66" t="s">
        <v>281</v>
      </c>
      <c r="P10" s="66" t="s">
        <v>288</v>
      </c>
      <c r="Q10" s="66" t="s">
        <v>264</v>
      </c>
      <c r="R10" s="66" t="s">
        <v>134</v>
      </c>
      <c r="S10" s="66" t="s">
        <v>140</v>
      </c>
      <c r="T10" s="66" t="s">
        <v>281</v>
      </c>
      <c r="U10" s="66" t="s">
        <v>136</v>
      </c>
      <c r="V10" s="66" t="s">
        <v>227</v>
      </c>
      <c r="W10" s="66" t="s">
        <v>151</v>
      </c>
      <c r="X10" s="66" t="s">
        <v>309</v>
      </c>
      <c r="Y10" s="66" t="s">
        <v>140</v>
      </c>
      <c r="Z10" s="66" t="s">
        <v>140</v>
      </c>
      <c r="AA10" s="66" t="s">
        <v>206</v>
      </c>
      <c r="AB10" s="66" t="s">
        <v>137</v>
      </c>
      <c r="AC10" s="66" t="s">
        <v>142</v>
      </c>
      <c r="AD10" s="66" t="s">
        <v>176</v>
      </c>
      <c r="AE10" s="66" t="s">
        <v>309</v>
      </c>
      <c r="AF10" s="66" t="s">
        <v>182</v>
      </c>
      <c r="AG10" s="66" t="s">
        <v>359</v>
      </c>
      <c r="AH10" s="66" t="s">
        <v>134</v>
      </c>
      <c r="AI10" s="66" t="s">
        <v>184</v>
      </c>
      <c r="AJ10" s="66" t="s">
        <v>228</v>
      </c>
      <c r="AK10" s="66" t="s">
        <v>180</v>
      </c>
      <c r="AL10" s="66" t="s">
        <v>142</v>
      </c>
      <c r="AM10" s="66" t="s">
        <v>178</v>
      </c>
      <c r="AN10" s="66" t="s">
        <v>145</v>
      </c>
    </row>
    <row r="11" spans="1:40" ht="20.100000000000001" customHeight="1" x14ac:dyDescent="0.35">
      <c r="A11" s="62" t="s">
        <v>385</v>
      </c>
      <c r="B11" s="63" t="s">
        <v>62</v>
      </c>
      <c r="C11" s="63" t="s">
        <v>201</v>
      </c>
      <c r="D11" s="63" t="s">
        <v>241</v>
      </c>
      <c r="E11" s="63" t="s">
        <v>195</v>
      </c>
      <c r="F11" s="63" t="s">
        <v>189</v>
      </c>
      <c r="G11" s="63" t="s">
        <v>275</v>
      </c>
      <c r="H11" s="63" t="s">
        <v>190</v>
      </c>
      <c r="I11" s="63" t="s">
        <v>163</v>
      </c>
      <c r="J11" s="63" t="s">
        <v>387</v>
      </c>
      <c r="K11" s="63" t="s">
        <v>386</v>
      </c>
      <c r="L11" s="63" t="s">
        <v>485</v>
      </c>
      <c r="M11" s="63" t="s">
        <v>90</v>
      </c>
      <c r="N11" s="63" t="s">
        <v>169</v>
      </c>
      <c r="O11" s="63" t="s">
        <v>89</v>
      </c>
      <c r="P11" s="63" t="s">
        <v>121</v>
      </c>
      <c r="Q11" s="63" t="s">
        <v>459</v>
      </c>
      <c r="R11" s="63" t="s">
        <v>117</v>
      </c>
      <c r="S11" s="63" t="s">
        <v>219</v>
      </c>
      <c r="T11" s="63" t="s">
        <v>118</v>
      </c>
      <c r="U11" s="63" t="s">
        <v>57</v>
      </c>
      <c r="V11" s="63" t="s">
        <v>94</v>
      </c>
      <c r="W11" s="63" t="s">
        <v>313</v>
      </c>
      <c r="X11" s="63" t="s">
        <v>67</v>
      </c>
      <c r="Y11" s="63" t="s">
        <v>171</v>
      </c>
      <c r="Z11" s="63" t="s">
        <v>117</v>
      </c>
      <c r="AA11" s="63" t="s">
        <v>371</v>
      </c>
      <c r="AB11" s="63" t="s">
        <v>284</v>
      </c>
      <c r="AC11" s="63" t="s">
        <v>52</v>
      </c>
      <c r="AD11" s="63" t="s">
        <v>401</v>
      </c>
      <c r="AE11" s="63" t="s">
        <v>274</v>
      </c>
      <c r="AF11" s="63" t="s">
        <v>411</v>
      </c>
      <c r="AG11" s="63" t="s">
        <v>254</v>
      </c>
      <c r="AH11" s="63" t="s">
        <v>273</v>
      </c>
      <c r="AI11" s="63" t="s">
        <v>50</v>
      </c>
      <c r="AJ11" s="63" t="s">
        <v>473</v>
      </c>
      <c r="AK11" s="63" t="s">
        <v>286</v>
      </c>
      <c r="AL11" s="63" t="s">
        <v>220</v>
      </c>
      <c r="AM11" s="63" t="s">
        <v>94</v>
      </c>
      <c r="AN11" s="63" t="s">
        <v>401</v>
      </c>
    </row>
    <row r="12" spans="1:40" ht="20.100000000000001" customHeight="1" x14ac:dyDescent="0.35">
      <c r="A12" s="64" t="s">
        <v>388</v>
      </c>
      <c r="B12" s="66" t="s">
        <v>227</v>
      </c>
      <c r="C12" s="66" t="s">
        <v>206</v>
      </c>
      <c r="D12" s="66" t="s">
        <v>156</v>
      </c>
      <c r="E12" s="66" t="s">
        <v>176</v>
      </c>
      <c r="F12" s="66" t="s">
        <v>179</v>
      </c>
      <c r="G12" s="66" t="s">
        <v>181</v>
      </c>
      <c r="H12" s="66" t="s">
        <v>175</v>
      </c>
      <c r="I12" s="66" t="s">
        <v>208</v>
      </c>
      <c r="J12" s="66" t="s">
        <v>227</v>
      </c>
      <c r="K12" s="66" t="s">
        <v>181</v>
      </c>
      <c r="L12" s="66" t="s">
        <v>181</v>
      </c>
      <c r="M12" s="66" t="s">
        <v>144</v>
      </c>
      <c r="N12" s="66" t="s">
        <v>175</v>
      </c>
      <c r="O12" s="66" t="s">
        <v>187</v>
      </c>
      <c r="P12" s="66" t="s">
        <v>202</v>
      </c>
      <c r="Q12" s="66" t="s">
        <v>357</v>
      </c>
      <c r="R12" s="66" t="s">
        <v>264</v>
      </c>
      <c r="S12" s="66" t="s">
        <v>147</v>
      </c>
      <c r="T12" s="66" t="s">
        <v>178</v>
      </c>
      <c r="U12" s="66" t="s">
        <v>227</v>
      </c>
      <c r="V12" s="66" t="s">
        <v>177</v>
      </c>
      <c r="W12" s="66" t="s">
        <v>203</v>
      </c>
      <c r="X12" s="66" t="s">
        <v>182</v>
      </c>
      <c r="Y12" s="66" t="s">
        <v>176</v>
      </c>
      <c r="Z12" s="66" t="s">
        <v>229</v>
      </c>
      <c r="AA12" s="66" t="s">
        <v>148</v>
      </c>
      <c r="AB12" s="66" t="s">
        <v>228</v>
      </c>
      <c r="AC12" s="66" t="s">
        <v>207</v>
      </c>
      <c r="AD12" s="66" t="s">
        <v>299</v>
      </c>
      <c r="AE12" s="66" t="s">
        <v>207</v>
      </c>
      <c r="AF12" s="66" t="s">
        <v>357</v>
      </c>
      <c r="AG12" s="66" t="s">
        <v>225</v>
      </c>
      <c r="AH12" s="66" t="s">
        <v>180</v>
      </c>
      <c r="AI12" s="66" t="s">
        <v>186</v>
      </c>
      <c r="AJ12" s="66" t="s">
        <v>148</v>
      </c>
      <c r="AK12" s="66" t="s">
        <v>263</v>
      </c>
      <c r="AL12" s="66" t="s">
        <v>206</v>
      </c>
      <c r="AM12" s="66" t="s">
        <v>357</v>
      </c>
      <c r="AN12" s="66" t="s">
        <v>202</v>
      </c>
    </row>
    <row r="13" spans="1:40" ht="20.100000000000001" customHeight="1" x14ac:dyDescent="0.35">
      <c r="A13" s="62" t="s">
        <v>379</v>
      </c>
      <c r="B13" s="63" t="s">
        <v>486</v>
      </c>
      <c r="C13" s="63" t="s">
        <v>445</v>
      </c>
      <c r="D13" s="63" t="s">
        <v>277</v>
      </c>
      <c r="E13" s="63" t="s">
        <v>67</v>
      </c>
      <c r="F13" s="63" t="s">
        <v>401</v>
      </c>
      <c r="G13" s="63" t="s">
        <v>387</v>
      </c>
      <c r="H13" s="63" t="s">
        <v>312</v>
      </c>
      <c r="I13" s="63" t="s">
        <v>453</v>
      </c>
      <c r="J13" s="63" t="s">
        <v>269</v>
      </c>
      <c r="K13" s="63" t="s">
        <v>216</v>
      </c>
      <c r="L13" s="63" t="s">
        <v>428</v>
      </c>
      <c r="M13" s="63" t="s">
        <v>313</v>
      </c>
      <c r="N13" s="63" t="s">
        <v>199</v>
      </c>
      <c r="O13" s="63" t="s">
        <v>293</v>
      </c>
      <c r="P13" s="63" t="s">
        <v>221</v>
      </c>
      <c r="Q13" s="63" t="s">
        <v>214</v>
      </c>
      <c r="R13" s="63" t="s">
        <v>50</v>
      </c>
      <c r="S13" s="63" t="s">
        <v>115</v>
      </c>
      <c r="T13" s="63" t="s">
        <v>57</v>
      </c>
      <c r="U13" s="63" t="s">
        <v>117</v>
      </c>
      <c r="V13" s="63" t="s">
        <v>219</v>
      </c>
      <c r="W13" s="63" t="s">
        <v>130</v>
      </c>
      <c r="X13" s="63" t="s">
        <v>250</v>
      </c>
      <c r="Y13" s="63" t="s">
        <v>115</v>
      </c>
      <c r="Z13" s="63" t="s">
        <v>115</v>
      </c>
      <c r="AA13" s="63" t="s">
        <v>56</v>
      </c>
      <c r="AB13" s="63" t="s">
        <v>221</v>
      </c>
      <c r="AC13" s="63" t="s">
        <v>278</v>
      </c>
      <c r="AD13" s="63" t="s">
        <v>212</v>
      </c>
      <c r="AE13" s="63" t="s">
        <v>88</v>
      </c>
      <c r="AF13" s="63" t="s">
        <v>169</v>
      </c>
      <c r="AG13" s="63" t="s">
        <v>374</v>
      </c>
      <c r="AH13" s="63" t="s">
        <v>254</v>
      </c>
      <c r="AI13" s="63" t="s">
        <v>219</v>
      </c>
      <c r="AJ13" s="63" t="s">
        <v>453</v>
      </c>
      <c r="AK13" s="63" t="s">
        <v>163</v>
      </c>
      <c r="AL13" s="63" t="s">
        <v>53</v>
      </c>
      <c r="AM13" s="63" t="s">
        <v>117</v>
      </c>
      <c r="AN13" s="63" t="s">
        <v>418</v>
      </c>
    </row>
    <row r="14" spans="1:40" ht="20.100000000000001" customHeight="1" x14ac:dyDescent="0.35">
      <c r="A14" s="64" t="s">
        <v>384</v>
      </c>
      <c r="B14" s="66" t="s">
        <v>206</v>
      </c>
      <c r="C14" s="66" t="s">
        <v>206</v>
      </c>
      <c r="D14" s="66" t="s">
        <v>206</v>
      </c>
      <c r="E14" s="66" t="s">
        <v>187</v>
      </c>
      <c r="F14" s="66" t="s">
        <v>187</v>
      </c>
      <c r="G14" s="66" t="s">
        <v>179</v>
      </c>
      <c r="H14" s="66" t="s">
        <v>206</v>
      </c>
      <c r="I14" s="66" t="s">
        <v>208</v>
      </c>
      <c r="J14" s="66" t="s">
        <v>206</v>
      </c>
      <c r="K14" s="66" t="s">
        <v>183</v>
      </c>
      <c r="L14" s="66" t="s">
        <v>206</v>
      </c>
      <c r="M14" s="66" t="s">
        <v>180</v>
      </c>
      <c r="N14" s="66" t="s">
        <v>179</v>
      </c>
      <c r="O14" s="66" t="s">
        <v>179</v>
      </c>
      <c r="P14" s="66" t="s">
        <v>144</v>
      </c>
      <c r="Q14" s="66" t="s">
        <v>176</v>
      </c>
      <c r="R14" s="66" t="s">
        <v>183</v>
      </c>
      <c r="S14" s="66" t="s">
        <v>140</v>
      </c>
      <c r="T14" s="66" t="s">
        <v>206</v>
      </c>
      <c r="U14" s="66" t="s">
        <v>266</v>
      </c>
      <c r="V14" s="66" t="s">
        <v>184</v>
      </c>
      <c r="W14" s="66" t="s">
        <v>156</v>
      </c>
      <c r="X14" s="66" t="s">
        <v>202</v>
      </c>
      <c r="Y14" s="66" t="s">
        <v>140</v>
      </c>
      <c r="Z14" s="66" t="s">
        <v>140</v>
      </c>
      <c r="AA14" s="66">
        <v>0.2</v>
      </c>
      <c r="AB14" s="66" t="s">
        <v>187</v>
      </c>
      <c r="AC14" s="66" t="s">
        <v>206</v>
      </c>
      <c r="AD14" s="66" t="s">
        <v>177</v>
      </c>
      <c r="AE14" s="66" t="s">
        <v>228</v>
      </c>
      <c r="AF14" s="66" t="s">
        <v>179</v>
      </c>
      <c r="AG14" s="66" t="s">
        <v>187</v>
      </c>
      <c r="AH14" s="66" t="s">
        <v>144</v>
      </c>
      <c r="AI14" s="66" t="s">
        <v>208</v>
      </c>
      <c r="AJ14" s="66" t="s">
        <v>179</v>
      </c>
      <c r="AK14" s="66" t="s">
        <v>179</v>
      </c>
      <c r="AL14" s="66" t="s">
        <v>202</v>
      </c>
      <c r="AM14" s="66" t="s">
        <v>176</v>
      </c>
      <c r="AN14" s="66">
        <v>0.16</v>
      </c>
    </row>
    <row r="15" spans="1:40" ht="20.100000000000001" customHeight="1" x14ac:dyDescent="0.35">
      <c r="A15" s="62" t="s">
        <v>391</v>
      </c>
      <c r="B15" s="63" t="s">
        <v>480</v>
      </c>
      <c r="C15" s="63" t="s">
        <v>196</v>
      </c>
      <c r="D15" s="63" t="s">
        <v>350</v>
      </c>
      <c r="E15" s="63" t="s">
        <v>57</v>
      </c>
      <c r="F15" s="63" t="s">
        <v>168</v>
      </c>
      <c r="G15" s="63" t="s">
        <v>122</v>
      </c>
      <c r="H15" s="63" t="s">
        <v>370</v>
      </c>
      <c r="I15" s="63" t="s">
        <v>194</v>
      </c>
      <c r="J15" s="63" t="s">
        <v>475</v>
      </c>
      <c r="K15" s="63" t="s">
        <v>214</v>
      </c>
      <c r="L15" s="63" t="s">
        <v>188</v>
      </c>
      <c r="M15" s="63" t="s">
        <v>87</v>
      </c>
      <c r="N15" s="63" t="s">
        <v>222</v>
      </c>
      <c r="O15" s="63" t="s">
        <v>195</v>
      </c>
      <c r="P15" s="63" t="s">
        <v>94</v>
      </c>
      <c r="Q15" s="63" t="s">
        <v>60</v>
      </c>
      <c r="R15" s="63" t="s">
        <v>115</v>
      </c>
      <c r="S15" s="63" t="s">
        <v>117</v>
      </c>
      <c r="T15" s="63" t="s">
        <v>115</v>
      </c>
      <c r="U15" s="63" t="s">
        <v>115</v>
      </c>
      <c r="V15" s="63" t="s">
        <v>117</v>
      </c>
      <c r="W15" s="63" t="s">
        <v>117</v>
      </c>
      <c r="X15" s="63" t="s">
        <v>219</v>
      </c>
      <c r="Y15" s="63" t="s">
        <v>88</v>
      </c>
      <c r="Z15" s="63" t="s">
        <v>117</v>
      </c>
      <c r="AA15" s="63" t="s">
        <v>90</v>
      </c>
      <c r="AB15" s="63" t="s">
        <v>117</v>
      </c>
      <c r="AC15" s="63" t="s">
        <v>50</v>
      </c>
      <c r="AD15" s="63" t="s">
        <v>305</v>
      </c>
      <c r="AE15" s="63" t="s">
        <v>117</v>
      </c>
      <c r="AF15" s="63" t="s">
        <v>112</v>
      </c>
      <c r="AG15" s="63" t="s">
        <v>118</v>
      </c>
      <c r="AH15" s="63" t="s">
        <v>276</v>
      </c>
      <c r="AI15" s="63" t="s">
        <v>94</v>
      </c>
      <c r="AJ15" s="63" t="s">
        <v>157</v>
      </c>
      <c r="AK15" s="63" t="s">
        <v>487</v>
      </c>
      <c r="AL15" s="63" t="s">
        <v>94</v>
      </c>
      <c r="AM15" s="63" t="s">
        <v>115</v>
      </c>
      <c r="AN15" s="63" t="s">
        <v>171</v>
      </c>
    </row>
    <row r="16" spans="1:40" ht="20.100000000000001" customHeight="1" x14ac:dyDescent="0.35">
      <c r="A16" s="64" t="s">
        <v>392</v>
      </c>
      <c r="B16" s="66" t="s">
        <v>144</v>
      </c>
      <c r="C16" s="66" t="s">
        <v>203</v>
      </c>
      <c r="D16" s="66" t="s">
        <v>179</v>
      </c>
      <c r="E16" s="66" t="s">
        <v>205</v>
      </c>
      <c r="F16" s="66" t="s">
        <v>183</v>
      </c>
      <c r="G16" s="66" t="s">
        <v>179</v>
      </c>
      <c r="H16" s="66" t="s">
        <v>208</v>
      </c>
      <c r="I16" s="66" t="s">
        <v>228</v>
      </c>
      <c r="J16" s="66" t="s">
        <v>176</v>
      </c>
      <c r="K16" s="66" t="s">
        <v>179</v>
      </c>
      <c r="L16" s="66" t="s">
        <v>187</v>
      </c>
      <c r="M16" s="66" t="s">
        <v>208</v>
      </c>
      <c r="N16" s="66" t="s">
        <v>183</v>
      </c>
      <c r="O16" s="66" t="s">
        <v>183</v>
      </c>
      <c r="P16" s="66" t="s">
        <v>265</v>
      </c>
      <c r="Q16" s="66" t="s">
        <v>135</v>
      </c>
      <c r="R16" s="66" t="s">
        <v>140</v>
      </c>
      <c r="S16" s="66" t="s">
        <v>178</v>
      </c>
      <c r="T16" s="66" t="s">
        <v>140</v>
      </c>
      <c r="U16" s="66" t="s">
        <v>140</v>
      </c>
      <c r="V16" s="66" t="s">
        <v>228</v>
      </c>
      <c r="W16" s="66" t="s">
        <v>265</v>
      </c>
      <c r="X16" s="66" t="s">
        <v>265</v>
      </c>
      <c r="Y16" s="66" t="s">
        <v>488</v>
      </c>
      <c r="Z16" s="66" t="s">
        <v>178</v>
      </c>
      <c r="AA16" s="66" t="s">
        <v>144</v>
      </c>
      <c r="AB16" s="66" t="s">
        <v>265</v>
      </c>
      <c r="AC16" s="66" t="s">
        <v>265</v>
      </c>
      <c r="AD16" s="66" t="s">
        <v>203</v>
      </c>
      <c r="AE16" s="66" t="s">
        <v>140</v>
      </c>
      <c r="AF16" s="66" t="s">
        <v>150</v>
      </c>
      <c r="AG16" s="66" t="s">
        <v>265</v>
      </c>
      <c r="AH16" s="66" t="s">
        <v>204</v>
      </c>
      <c r="AI16" s="66" t="s">
        <v>144</v>
      </c>
      <c r="AJ16" s="66" t="s">
        <v>184</v>
      </c>
      <c r="AK16" s="66" t="s">
        <v>185</v>
      </c>
      <c r="AL16" s="66" t="s">
        <v>266</v>
      </c>
      <c r="AM16" s="66" t="s">
        <v>182</v>
      </c>
      <c r="AN16" s="66" t="s">
        <v>265</v>
      </c>
    </row>
    <row r="17" spans="1:40" ht="20.100000000000001" customHeight="1" x14ac:dyDescent="0.35">
      <c r="A17" s="62" t="s">
        <v>362</v>
      </c>
      <c r="B17" s="63" t="s">
        <v>96</v>
      </c>
      <c r="C17" s="63" t="s">
        <v>458</v>
      </c>
      <c r="D17" s="63" t="s">
        <v>475</v>
      </c>
      <c r="E17" s="63" t="s">
        <v>51</v>
      </c>
      <c r="F17" s="63" t="s">
        <v>370</v>
      </c>
      <c r="G17" s="63" t="s">
        <v>159</v>
      </c>
      <c r="H17" s="63" t="s">
        <v>285</v>
      </c>
      <c r="I17" s="63" t="s">
        <v>269</v>
      </c>
      <c r="J17" s="63" t="s">
        <v>194</v>
      </c>
      <c r="K17" s="63" t="s">
        <v>194</v>
      </c>
      <c r="L17" s="63" t="s">
        <v>196</v>
      </c>
      <c r="M17" s="63" t="s">
        <v>303</v>
      </c>
      <c r="N17" s="63" t="s">
        <v>278</v>
      </c>
      <c r="O17" s="63" t="s">
        <v>313</v>
      </c>
      <c r="P17" s="63" t="s">
        <v>195</v>
      </c>
      <c r="Q17" s="63" t="s">
        <v>276</v>
      </c>
      <c r="R17" s="63" t="s">
        <v>91</v>
      </c>
      <c r="S17" s="63" t="s">
        <v>115</v>
      </c>
      <c r="T17" s="63" t="s">
        <v>50</v>
      </c>
      <c r="U17" s="63" t="s">
        <v>57</v>
      </c>
      <c r="V17" s="63" t="s">
        <v>94</v>
      </c>
      <c r="W17" s="63" t="s">
        <v>304</v>
      </c>
      <c r="X17" s="63" t="s">
        <v>311</v>
      </c>
      <c r="Y17" s="63" t="s">
        <v>115</v>
      </c>
      <c r="Z17" s="63" t="s">
        <v>115</v>
      </c>
      <c r="AA17" s="63" t="s">
        <v>303</v>
      </c>
      <c r="AB17" s="63" t="s">
        <v>303</v>
      </c>
      <c r="AC17" s="63" t="s">
        <v>109</v>
      </c>
      <c r="AD17" s="63" t="s">
        <v>254</v>
      </c>
      <c r="AE17" s="63" t="s">
        <v>254</v>
      </c>
      <c r="AF17" s="63" t="s">
        <v>52</v>
      </c>
      <c r="AG17" s="63" t="s">
        <v>169</v>
      </c>
      <c r="AH17" s="63" t="s">
        <v>159</v>
      </c>
      <c r="AI17" s="63" t="s">
        <v>117</v>
      </c>
      <c r="AJ17" s="63" t="s">
        <v>278</v>
      </c>
      <c r="AK17" s="63" t="s">
        <v>302</v>
      </c>
      <c r="AL17" s="63" t="s">
        <v>121</v>
      </c>
      <c r="AM17" s="63" t="s">
        <v>117</v>
      </c>
      <c r="AN17" s="63" t="s">
        <v>170</v>
      </c>
    </row>
    <row r="18" spans="1:40" ht="20.100000000000001" customHeight="1" x14ac:dyDescent="0.35">
      <c r="A18" s="64" t="s">
        <v>377</v>
      </c>
      <c r="B18" s="66" t="s">
        <v>203</v>
      </c>
      <c r="C18" s="66" t="s">
        <v>183</v>
      </c>
      <c r="D18" s="66" t="s">
        <v>180</v>
      </c>
      <c r="E18" s="66" t="s">
        <v>227</v>
      </c>
      <c r="F18" s="66" t="s">
        <v>180</v>
      </c>
      <c r="G18" s="66" t="s">
        <v>180</v>
      </c>
      <c r="H18" s="66" t="s">
        <v>144</v>
      </c>
      <c r="I18" s="66" t="s">
        <v>180</v>
      </c>
      <c r="J18" s="66" t="s">
        <v>183</v>
      </c>
      <c r="K18" s="66" t="s">
        <v>183</v>
      </c>
      <c r="L18" s="66" t="s">
        <v>203</v>
      </c>
      <c r="M18" s="66" t="s">
        <v>144</v>
      </c>
      <c r="N18" s="66" t="s">
        <v>183</v>
      </c>
      <c r="O18" s="66" t="s">
        <v>202</v>
      </c>
      <c r="P18" s="66" t="s">
        <v>181</v>
      </c>
      <c r="Q18" s="66" t="s">
        <v>264</v>
      </c>
      <c r="R18" s="66" t="s">
        <v>299</v>
      </c>
      <c r="S18" s="66" t="s">
        <v>140</v>
      </c>
      <c r="T18" s="66" t="s">
        <v>144</v>
      </c>
      <c r="U18" s="66" t="s">
        <v>208</v>
      </c>
      <c r="V18" s="66" t="s">
        <v>176</v>
      </c>
      <c r="W18" s="66" t="s">
        <v>179</v>
      </c>
      <c r="X18" s="66" t="s">
        <v>144</v>
      </c>
      <c r="Y18" s="66" t="s">
        <v>140</v>
      </c>
      <c r="Z18" s="66" t="s">
        <v>140</v>
      </c>
      <c r="AA18" s="66" t="s">
        <v>187</v>
      </c>
      <c r="AB18" s="66" t="s">
        <v>227</v>
      </c>
      <c r="AC18" s="66" t="s">
        <v>208</v>
      </c>
      <c r="AD18" s="66" t="s">
        <v>206</v>
      </c>
      <c r="AE18" s="66" t="s">
        <v>183</v>
      </c>
      <c r="AF18" s="66" t="s">
        <v>264</v>
      </c>
      <c r="AG18" s="66" t="s">
        <v>187</v>
      </c>
      <c r="AH18" s="66" t="s">
        <v>208</v>
      </c>
      <c r="AI18" s="66" t="s">
        <v>207</v>
      </c>
      <c r="AJ18" s="66" t="s">
        <v>225</v>
      </c>
      <c r="AK18" s="66" t="s">
        <v>207</v>
      </c>
      <c r="AL18" s="66" t="s">
        <v>144</v>
      </c>
      <c r="AM18" s="66" t="s">
        <v>187</v>
      </c>
      <c r="AN18" s="66" t="s">
        <v>206</v>
      </c>
    </row>
    <row r="19" spans="1:40" ht="20.100000000000001" customHeight="1" x14ac:dyDescent="0.35">
      <c r="A19" s="62" t="s">
        <v>389</v>
      </c>
      <c r="B19" s="63" t="s">
        <v>273</v>
      </c>
      <c r="C19" s="63" t="s">
        <v>88</v>
      </c>
      <c r="D19" s="63" t="s">
        <v>107</v>
      </c>
      <c r="E19" s="63" t="s">
        <v>219</v>
      </c>
      <c r="F19" s="63" t="s">
        <v>284</v>
      </c>
      <c r="G19" s="63" t="s">
        <v>121</v>
      </c>
      <c r="H19" s="63" t="s">
        <v>118</v>
      </c>
      <c r="I19" s="63" t="s">
        <v>197</v>
      </c>
      <c r="J19" s="63" t="s">
        <v>171</v>
      </c>
      <c r="K19" s="63" t="s">
        <v>217</v>
      </c>
      <c r="L19" s="63" t="s">
        <v>58</v>
      </c>
      <c r="M19" s="63" t="s">
        <v>57</v>
      </c>
      <c r="N19" s="63" t="s">
        <v>217</v>
      </c>
      <c r="O19" s="63" t="s">
        <v>50</v>
      </c>
      <c r="P19" s="63" t="s">
        <v>91</v>
      </c>
      <c r="Q19" s="63" t="s">
        <v>57</v>
      </c>
      <c r="R19" s="63" t="s">
        <v>94</v>
      </c>
      <c r="S19" s="63" t="s">
        <v>115</v>
      </c>
      <c r="T19" s="63" t="s">
        <v>115</v>
      </c>
      <c r="U19" s="63" t="s">
        <v>94</v>
      </c>
      <c r="V19" s="63" t="s">
        <v>115</v>
      </c>
      <c r="W19" s="63" t="s">
        <v>107</v>
      </c>
      <c r="X19" s="63" t="s">
        <v>53</v>
      </c>
      <c r="Y19" s="63" t="s">
        <v>115</v>
      </c>
      <c r="Z19" s="63" t="s">
        <v>117</v>
      </c>
      <c r="AA19" s="63" t="s">
        <v>94</v>
      </c>
      <c r="AB19" s="63" t="s">
        <v>284</v>
      </c>
      <c r="AC19" s="63" t="s">
        <v>118</v>
      </c>
      <c r="AD19" s="63" t="s">
        <v>171</v>
      </c>
      <c r="AE19" s="63" t="s">
        <v>107</v>
      </c>
      <c r="AF19" s="63" t="s">
        <v>50</v>
      </c>
      <c r="AG19" s="63" t="s">
        <v>95</v>
      </c>
      <c r="AH19" s="63" t="s">
        <v>53</v>
      </c>
      <c r="AI19" s="63" t="s">
        <v>117</v>
      </c>
      <c r="AJ19" s="63" t="s">
        <v>284</v>
      </c>
      <c r="AK19" s="63" t="s">
        <v>171</v>
      </c>
      <c r="AL19" s="63" t="s">
        <v>219</v>
      </c>
      <c r="AM19" s="63" t="s">
        <v>115</v>
      </c>
      <c r="AN19" s="63" t="s">
        <v>90</v>
      </c>
    </row>
    <row r="20" spans="1:40" ht="20.100000000000001" customHeight="1" x14ac:dyDescent="0.35">
      <c r="A20" s="64" t="s">
        <v>390</v>
      </c>
      <c r="B20" s="66">
        <v>0.03</v>
      </c>
      <c r="C20" s="66">
        <v>0.05</v>
      </c>
      <c r="D20" s="66" t="s">
        <v>265</v>
      </c>
      <c r="E20" s="66" t="s">
        <v>266</v>
      </c>
      <c r="F20" s="66" t="s">
        <v>266</v>
      </c>
      <c r="G20" s="66" t="s">
        <v>205</v>
      </c>
      <c r="H20" s="66" t="s">
        <v>266</v>
      </c>
      <c r="I20" s="66">
        <v>0.04</v>
      </c>
      <c r="J20" s="66" t="s">
        <v>266</v>
      </c>
      <c r="K20" s="66">
        <v>0.03</v>
      </c>
      <c r="L20" s="66">
        <v>0.03</v>
      </c>
      <c r="M20" s="66" t="s">
        <v>205</v>
      </c>
      <c r="N20" s="66" t="s">
        <v>205</v>
      </c>
      <c r="O20" s="66">
        <v>0.01</v>
      </c>
      <c r="P20" s="66" t="s">
        <v>225</v>
      </c>
      <c r="Q20" s="66" t="s">
        <v>265</v>
      </c>
      <c r="R20" s="66" t="s">
        <v>204</v>
      </c>
      <c r="S20" s="66" t="s">
        <v>140</v>
      </c>
      <c r="T20" s="66" t="s">
        <v>140</v>
      </c>
      <c r="U20" s="66">
        <v>0.08</v>
      </c>
      <c r="V20" s="66" t="s">
        <v>140</v>
      </c>
      <c r="W20" s="66" t="s">
        <v>205</v>
      </c>
      <c r="X20" s="66">
        <v>0.01</v>
      </c>
      <c r="Y20" s="66" t="s">
        <v>140</v>
      </c>
      <c r="Z20" s="66" t="s">
        <v>150</v>
      </c>
      <c r="AA20" s="66" t="s">
        <v>265</v>
      </c>
      <c r="AB20" s="66">
        <v>0.08</v>
      </c>
      <c r="AC20" s="66">
        <v>0.04</v>
      </c>
      <c r="AD20" s="66">
        <v>0.02</v>
      </c>
      <c r="AE20" s="66" t="s">
        <v>266</v>
      </c>
      <c r="AF20" s="66" t="s">
        <v>265</v>
      </c>
      <c r="AG20" s="66" t="s">
        <v>205</v>
      </c>
      <c r="AH20" s="66" t="s">
        <v>205</v>
      </c>
      <c r="AI20" s="66" t="s">
        <v>264</v>
      </c>
      <c r="AJ20" s="66" t="s">
        <v>266</v>
      </c>
      <c r="AK20" s="66">
        <v>0.02</v>
      </c>
      <c r="AL20" s="66">
        <v>0.04</v>
      </c>
      <c r="AM20" s="66" t="s">
        <v>140</v>
      </c>
      <c r="AN20" s="66">
        <v>0.04</v>
      </c>
    </row>
    <row r="21" spans="1:40" x14ac:dyDescent="0.3">
      <c r="B21" s="81">
        <f>((B10)+(B12)+(B14)+(B16)+(B18)+(B20))</f>
        <v>1</v>
      </c>
      <c r="C21" s="81">
        <f t="shared" ref="C21:AN21" si="0">((C10)+(C12)+(C14)+(C16)+(C18)+(C20))</f>
        <v>1</v>
      </c>
      <c r="D21" s="81">
        <f t="shared" si="0"/>
        <v>1</v>
      </c>
      <c r="E21" s="81">
        <f t="shared" si="0"/>
        <v>1</v>
      </c>
      <c r="F21" s="81">
        <f t="shared" si="0"/>
        <v>1</v>
      </c>
      <c r="G21" s="81">
        <f t="shared" si="0"/>
        <v>1</v>
      </c>
      <c r="H21" s="81">
        <f t="shared" si="0"/>
        <v>1</v>
      </c>
      <c r="I21" s="81">
        <f t="shared" si="0"/>
        <v>1</v>
      </c>
      <c r="J21" s="81">
        <f t="shared" si="0"/>
        <v>1</v>
      </c>
      <c r="K21" s="81">
        <f t="shared" si="0"/>
        <v>1</v>
      </c>
      <c r="L21" s="81">
        <f t="shared" si="0"/>
        <v>1</v>
      </c>
      <c r="M21" s="81">
        <f t="shared" si="0"/>
        <v>1</v>
      </c>
      <c r="N21" s="81">
        <f t="shared" si="0"/>
        <v>1</v>
      </c>
      <c r="O21" s="81">
        <f t="shared" si="0"/>
        <v>1</v>
      </c>
      <c r="P21" s="81">
        <f t="shared" si="0"/>
        <v>1</v>
      </c>
      <c r="Q21" s="81">
        <f t="shared" si="0"/>
        <v>1</v>
      </c>
      <c r="R21" s="81">
        <f t="shared" si="0"/>
        <v>1</v>
      </c>
      <c r="S21" s="81">
        <f t="shared" si="0"/>
        <v>1</v>
      </c>
      <c r="T21" s="81">
        <f t="shared" si="0"/>
        <v>1</v>
      </c>
      <c r="U21" s="81">
        <f t="shared" si="0"/>
        <v>0.99999999999999989</v>
      </c>
      <c r="V21" s="81">
        <f t="shared" si="0"/>
        <v>1</v>
      </c>
      <c r="W21" s="81">
        <f t="shared" si="0"/>
        <v>1</v>
      </c>
      <c r="X21" s="81">
        <f t="shared" si="0"/>
        <v>1</v>
      </c>
      <c r="Y21" s="81">
        <f t="shared" si="0"/>
        <v>1</v>
      </c>
      <c r="Z21" s="81">
        <f t="shared" si="0"/>
        <v>1</v>
      </c>
      <c r="AA21" s="81">
        <f t="shared" si="0"/>
        <v>1</v>
      </c>
      <c r="AB21" s="81">
        <f t="shared" si="0"/>
        <v>0.99999999999999989</v>
      </c>
      <c r="AC21" s="81">
        <f t="shared" si="0"/>
        <v>1.0000000000000002</v>
      </c>
      <c r="AD21" s="81">
        <f t="shared" si="0"/>
        <v>1</v>
      </c>
      <c r="AE21" s="81">
        <f t="shared" si="0"/>
        <v>1</v>
      </c>
      <c r="AF21" s="81">
        <f t="shared" si="0"/>
        <v>1</v>
      </c>
      <c r="AG21" s="81">
        <f t="shared" si="0"/>
        <v>1</v>
      </c>
      <c r="AH21" s="81">
        <f t="shared" si="0"/>
        <v>1</v>
      </c>
      <c r="AI21" s="81">
        <f t="shared" si="0"/>
        <v>1</v>
      </c>
      <c r="AJ21" s="81">
        <f t="shared" si="0"/>
        <v>1</v>
      </c>
      <c r="AK21" s="81">
        <f t="shared" si="0"/>
        <v>1</v>
      </c>
      <c r="AL21" s="81">
        <f t="shared" si="0"/>
        <v>1</v>
      </c>
      <c r="AM21" s="81">
        <f t="shared" si="0"/>
        <v>1</v>
      </c>
      <c r="AN21" s="81">
        <f t="shared" si="0"/>
        <v>1</v>
      </c>
    </row>
  </sheetData>
  <sheetProtection algorithmName="SHA-512" hashValue="3vTDVCjbVkrYBqsb6aRbOdMZMcmoiD2mVMCy/ZNyfgkGtuFnV/CeX1+GNmufuPi4pnP8Qg35+5FAGUXo5ixwPw==" saltValue="dURna31l4Rq+Tt7KYgM0AA=="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3 D20:H20 J20 M20:N20 P20:T20 V20:W20 Y20:AA20 B15:AN19 B14:Z14 AB14:AM14 AE20:AJ20 AM20"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45.8867187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679</v>
      </c>
      <c r="B3" s="158"/>
      <c r="C3" s="158"/>
      <c r="D3" s="158"/>
      <c r="E3" s="158"/>
      <c r="F3" s="158"/>
      <c r="G3" s="158"/>
      <c r="H3" s="158"/>
      <c r="I3" s="158"/>
      <c r="J3" s="158"/>
      <c r="K3" s="158"/>
      <c r="L3" s="158"/>
      <c r="M3" s="158"/>
      <c r="N3" s="158"/>
      <c r="O3" s="158"/>
      <c r="AM3" s="59" t="s">
        <v>664</v>
      </c>
    </row>
    <row r="4" spans="1:40" ht="7.2"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332</v>
      </c>
      <c r="C8" s="65" t="s">
        <v>234</v>
      </c>
      <c r="D8" s="65" t="s">
        <v>235</v>
      </c>
      <c r="E8" s="65" t="s">
        <v>236</v>
      </c>
      <c r="F8" s="65" t="s">
        <v>393</v>
      </c>
      <c r="G8" s="65" t="s">
        <v>394</v>
      </c>
      <c r="H8" s="65" t="s">
        <v>333</v>
      </c>
      <c r="I8" s="65" t="s">
        <v>78</v>
      </c>
      <c r="J8" s="65" t="s">
        <v>79</v>
      </c>
      <c r="K8" s="65" t="s">
        <v>335</v>
      </c>
      <c r="L8" s="65" t="s">
        <v>81</v>
      </c>
      <c r="M8" s="65" t="s">
        <v>96</v>
      </c>
      <c r="N8" s="65" t="s">
        <v>83</v>
      </c>
      <c r="O8" s="65" t="s">
        <v>84</v>
      </c>
      <c r="P8" s="65" t="s">
        <v>337</v>
      </c>
      <c r="Q8" s="65" t="s">
        <v>86</v>
      </c>
      <c r="R8" s="65" t="s">
        <v>305</v>
      </c>
      <c r="S8" s="65" t="s">
        <v>50</v>
      </c>
      <c r="T8" s="65" t="s">
        <v>88</v>
      </c>
      <c r="U8" s="65" t="s">
        <v>90</v>
      </c>
      <c r="V8" s="65" t="s">
        <v>91</v>
      </c>
      <c r="W8" s="65" t="s">
        <v>241</v>
      </c>
      <c r="X8" s="65" t="s">
        <v>489</v>
      </c>
      <c r="Y8" s="65" t="s">
        <v>56</v>
      </c>
      <c r="Z8" s="65" t="s">
        <v>219</v>
      </c>
      <c r="AA8" s="65" t="s">
        <v>96</v>
      </c>
      <c r="AB8" s="65" t="s">
        <v>243</v>
      </c>
      <c r="AC8" s="65" t="s">
        <v>98</v>
      </c>
      <c r="AD8" s="65" t="s">
        <v>99</v>
      </c>
      <c r="AE8" s="65" t="s">
        <v>100</v>
      </c>
      <c r="AF8" s="65" t="s">
        <v>477</v>
      </c>
      <c r="AG8" s="65" t="s">
        <v>339</v>
      </c>
      <c r="AH8" s="65" t="s">
        <v>103</v>
      </c>
      <c r="AI8" s="65" t="s">
        <v>95</v>
      </c>
      <c r="AJ8" s="65" t="s">
        <v>464</v>
      </c>
      <c r="AK8" s="65" t="s">
        <v>105</v>
      </c>
      <c r="AL8" s="65" t="s">
        <v>271</v>
      </c>
      <c r="AM8" s="65" t="s">
        <v>107</v>
      </c>
      <c r="AN8" s="65" t="s">
        <v>490</v>
      </c>
    </row>
    <row r="9" spans="1:40" ht="20.100000000000001" customHeight="1" x14ac:dyDescent="0.35">
      <c r="A9" s="62" t="s">
        <v>342</v>
      </c>
      <c r="B9" s="63" t="s">
        <v>491</v>
      </c>
      <c r="C9" s="63" t="s">
        <v>492</v>
      </c>
      <c r="D9" s="63" t="s">
        <v>395</v>
      </c>
      <c r="E9" s="63" t="s">
        <v>224</v>
      </c>
      <c r="F9" s="63" t="s">
        <v>402</v>
      </c>
      <c r="G9" s="63" t="s">
        <v>114</v>
      </c>
      <c r="H9" s="63" t="s">
        <v>85</v>
      </c>
      <c r="I9" s="63" t="s">
        <v>256</v>
      </c>
      <c r="J9" s="63" t="s">
        <v>446</v>
      </c>
      <c r="K9" s="63" t="s">
        <v>283</v>
      </c>
      <c r="L9" s="63" t="s">
        <v>100</v>
      </c>
      <c r="M9" s="63" t="s">
        <v>458</v>
      </c>
      <c r="N9" s="63" t="s">
        <v>295</v>
      </c>
      <c r="O9" s="63" t="s">
        <v>428</v>
      </c>
      <c r="P9" s="63" t="s">
        <v>169</v>
      </c>
      <c r="Q9" s="63" t="s">
        <v>168</v>
      </c>
      <c r="R9" s="63" t="s">
        <v>274</v>
      </c>
      <c r="S9" s="63" t="s">
        <v>115</v>
      </c>
      <c r="T9" s="63" t="s">
        <v>67</v>
      </c>
      <c r="U9" s="63" t="s">
        <v>58</v>
      </c>
      <c r="V9" s="63" t="s">
        <v>94</v>
      </c>
      <c r="W9" s="63" t="s">
        <v>163</v>
      </c>
      <c r="X9" s="63" t="s">
        <v>256</v>
      </c>
      <c r="Y9" s="63" t="s">
        <v>118</v>
      </c>
      <c r="Z9" s="63" t="s">
        <v>115</v>
      </c>
      <c r="AA9" s="63" t="s">
        <v>301</v>
      </c>
      <c r="AB9" s="63" t="s">
        <v>169</v>
      </c>
      <c r="AC9" s="63" t="s">
        <v>286</v>
      </c>
      <c r="AD9" s="63" t="s">
        <v>269</v>
      </c>
      <c r="AE9" s="63" t="s">
        <v>493</v>
      </c>
      <c r="AF9" s="63" t="s">
        <v>189</v>
      </c>
      <c r="AG9" s="63" t="s">
        <v>494</v>
      </c>
      <c r="AH9" s="63" t="s">
        <v>365</v>
      </c>
      <c r="AI9" s="63" t="s">
        <v>171</v>
      </c>
      <c r="AJ9" s="63" t="s">
        <v>409</v>
      </c>
      <c r="AK9" s="63" t="s">
        <v>441</v>
      </c>
      <c r="AL9" s="63" t="s">
        <v>278</v>
      </c>
      <c r="AM9" s="63" t="s">
        <v>50</v>
      </c>
      <c r="AN9" s="63" t="s">
        <v>394</v>
      </c>
    </row>
    <row r="10" spans="1:40" ht="20.100000000000001" customHeight="1" x14ac:dyDescent="0.35">
      <c r="A10" s="64" t="s">
        <v>356</v>
      </c>
      <c r="B10" s="66" t="s">
        <v>137</v>
      </c>
      <c r="C10" s="66" t="s">
        <v>298</v>
      </c>
      <c r="D10" s="66" t="s">
        <v>281</v>
      </c>
      <c r="E10" s="66" t="s">
        <v>358</v>
      </c>
      <c r="F10" s="66" t="s">
        <v>142</v>
      </c>
      <c r="G10" s="66" t="s">
        <v>358</v>
      </c>
      <c r="H10" s="66" t="s">
        <v>149</v>
      </c>
      <c r="I10" s="66" t="s">
        <v>136</v>
      </c>
      <c r="J10" s="66" t="s">
        <v>358</v>
      </c>
      <c r="K10" s="66" t="s">
        <v>151</v>
      </c>
      <c r="L10" s="66" t="s">
        <v>358</v>
      </c>
      <c r="M10" s="66" t="s">
        <v>155</v>
      </c>
      <c r="N10" s="66" t="s">
        <v>151</v>
      </c>
      <c r="O10" s="66" t="s">
        <v>138</v>
      </c>
      <c r="P10" s="66" t="s">
        <v>444</v>
      </c>
      <c r="Q10" s="66" t="s">
        <v>179</v>
      </c>
      <c r="R10" s="66" t="s">
        <v>495</v>
      </c>
      <c r="S10" s="66" t="s">
        <v>140</v>
      </c>
      <c r="T10" s="66">
        <v>0.71</v>
      </c>
      <c r="U10" s="66" t="s">
        <v>444</v>
      </c>
      <c r="V10" s="66" t="s">
        <v>175</v>
      </c>
      <c r="W10" s="66" t="s">
        <v>496</v>
      </c>
      <c r="X10" s="66" t="s">
        <v>143</v>
      </c>
      <c r="Y10" s="66" t="s">
        <v>181</v>
      </c>
      <c r="Z10" s="66" t="s">
        <v>140</v>
      </c>
      <c r="AA10" s="66" t="s">
        <v>176</v>
      </c>
      <c r="AB10" s="66" t="s">
        <v>146</v>
      </c>
      <c r="AC10" s="66">
        <v>0.69</v>
      </c>
      <c r="AD10" s="66" t="s">
        <v>174</v>
      </c>
      <c r="AE10" s="66" t="s">
        <v>497</v>
      </c>
      <c r="AF10" s="66" t="s">
        <v>208</v>
      </c>
      <c r="AG10" s="66" t="s">
        <v>498</v>
      </c>
      <c r="AH10" s="66" t="s">
        <v>152</v>
      </c>
      <c r="AI10" s="66" t="s">
        <v>134</v>
      </c>
      <c r="AJ10" s="66" t="s">
        <v>176</v>
      </c>
      <c r="AK10" s="66" t="s">
        <v>177</v>
      </c>
      <c r="AL10" s="66" t="s">
        <v>136</v>
      </c>
      <c r="AM10" s="66" t="s">
        <v>499</v>
      </c>
      <c r="AN10" s="66" t="s">
        <v>141</v>
      </c>
    </row>
    <row r="11" spans="1:40" ht="20.100000000000001" customHeight="1" x14ac:dyDescent="0.35">
      <c r="A11" s="62" t="s">
        <v>362</v>
      </c>
      <c r="B11" s="63" t="s">
        <v>66</v>
      </c>
      <c r="C11" s="63" t="s">
        <v>253</v>
      </c>
      <c r="D11" s="63" t="s">
        <v>307</v>
      </c>
      <c r="E11" s="63" t="s">
        <v>250</v>
      </c>
      <c r="F11" s="63" t="s">
        <v>400</v>
      </c>
      <c r="G11" s="63" t="s">
        <v>106</v>
      </c>
      <c r="H11" s="63" t="s">
        <v>119</v>
      </c>
      <c r="I11" s="63" t="s">
        <v>368</v>
      </c>
      <c r="J11" s="63" t="s">
        <v>209</v>
      </c>
      <c r="K11" s="63" t="s">
        <v>475</v>
      </c>
      <c r="L11" s="63" t="s">
        <v>337</v>
      </c>
      <c r="M11" s="63" t="s">
        <v>305</v>
      </c>
      <c r="N11" s="63" t="s">
        <v>36</v>
      </c>
      <c r="O11" s="63" t="s">
        <v>130</v>
      </c>
      <c r="P11" s="63" t="s">
        <v>305</v>
      </c>
      <c r="Q11" s="63" t="s">
        <v>193</v>
      </c>
      <c r="R11" s="63" t="s">
        <v>171</v>
      </c>
      <c r="S11" s="63" t="s">
        <v>117</v>
      </c>
      <c r="T11" s="63" t="s">
        <v>94</v>
      </c>
      <c r="U11" s="63" t="s">
        <v>107</v>
      </c>
      <c r="V11" s="63" t="s">
        <v>94</v>
      </c>
      <c r="W11" s="63" t="s">
        <v>191</v>
      </c>
      <c r="X11" s="63" t="s">
        <v>119</v>
      </c>
      <c r="Y11" s="63" t="s">
        <v>95</v>
      </c>
      <c r="Z11" s="63" t="s">
        <v>117</v>
      </c>
      <c r="AA11" s="63" t="s">
        <v>278</v>
      </c>
      <c r="AB11" s="63" t="s">
        <v>303</v>
      </c>
      <c r="AC11" s="63" t="s">
        <v>371</v>
      </c>
      <c r="AD11" s="63" t="s">
        <v>168</v>
      </c>
      <c r="AE11" s="63" t="s">
        <v>130</v>
      </c>
      <c r="AF11" s="63" t="s">
        <v>373</v>
      </c>
      <c r="AG11" s="63" t="s">
        <v>106</v>
      </c>
      <c r="AH11" s="63" t="s">
        <v>109</v>
      </c>
      <c r="AI11" s="63" t="s">
        <v>50</v>
      </c>
      <c r="AJ11" s="63" t="s">
        <v>314</v>
      </c>
      <c r="AK11" s="63" t="s">
        <v>252</v>
      </c>
      <c r="AL11" s="63" t="s">
        <v>90</v>
      </c>
      <c r="AM11" s="63" t="s">
        <v>115</v>
      </c>
      <c r="AN11" s="63" t="s">
        <v>236</v>
      </c>
    </row>
    <row r="12" spans="1:40" ht="20.100000000000001" customHeight="1" x14ac:dyDescent="0.35">
      <c r="A12" s="64" t="s">
        <v>377</v>
      </c>
      <c r="B12" s="66" t="s">
        <v>176</v>
      </c>
      <c r="C12" s="66" t="s">
        <v>208</v>
      </c>
      <c r="D12" s="66" t="s">
        <v>227</v>
      </c>
      <c r="E12" s="66" t="s">
        <v>178</v>
      </c>
      <c r="F12" s="66" t="s">
        <v>176</v>
      </c>
      <c r="G12" s="66" t="s">
        <v>208</v>
      </c>
      <c r="H12" s="66" t="s">
        <v>208</v>
      </c>
      <c r="I12" s="66" t="s">
        <v>176</v>
      </c>
      <c r="J12" s="66" t="s">
        <v>176</v>
      </c>
      <c r="K12" s="66" t="s">
        <v>208</v>
      </c>
      <c r="L12" s="66" t="s">
        <v>208</v>
      </c>
      <c r="M12" s="66" t="s">
        <v>208</v>
      </c>
      <c r="N12" s="66" t="s">
        <v>177</v>
      </c>
      <c r="O12" s="66" t="s">
        <v>176</v>
      </c>
      <c r="P12" s="66" t="s">
        <v>174</v>
      </c>
      <c r="Q12" s="66" t="s">
        <v>206</v>
      </c>
      <c r="R12" s="66" t="s">
        <v>181</v>
      </c>
      <c r="S12" s="66" t="s">
        <v>178</v>
      </c>
      <c r="T12" s="66" t="s">
        <v>207</v>
      </c>
      <c r="U12" s="66" t="s">
        <v>177</v>
      </c>
      <c r="V12" s="66" t="s">
        <v>177</v>
      </c>
      <c r="W12" s="66" t="s">
        <v>175</v>
      </c>
      <c r="X12" s="66" t="s">
        <v>144</v>
      </c>
      <c r="Y12" s="66" t="s">
        <v>150</v>
      </c>
      <c r="Z12" s="66" t="s">
        <v>178</v>
      </c>
      <c r="AA12" s="66" t="s">
        <v>174</v>
      </c>
      <c r="AB12" s="66" t="s">
        <v>227</v>
      </c>
      <c r="AC12" s="66" t="s">
        <v>181</v>
      </c>
      <c r="AD12" s="66" t="s">
        <v>174</v>
      </c>
      <c r="AE12" s="66" t="s">
        <v>183</v>
      </c>
      <c r="AF12" s="66" t="s">
        <v>208</v>
      </c>
      <c r="AG12" s="66" t="s">
        <v>206</v>
      </c>
      <c r="AH12" s="66" t="s">
        <v>179</v>
      </c>
      <c r="AI12" s="66" t="s">
        <v>156</v>
      </c>
      <c r="AJ12" s="66" t="s">
        <v>177</v>
      </c>
      <c r="AK12" s="66" t="s">
        <v>179</v>
      </c>
      <c r="AL12" s="66" t="s">
        <v>378</v>
      </c>
      <c r="AM12" s="66" t="s">
        <v>140</v>
      </c>
      <c r="AN12" s="66" t="s">
        <v>176</v>
      </c>
    </row>
    <row r="13" spans="1:40" ht="20.100000000000001" customHeight="1" x14ac:dyDescent="0.35">
      <c r="A13" s="62" t="s">
        <v>385</v>
      </c>
      <c r="B13" s="63" t="s">
        <v>500</v>
      </c>
      <c r="C13" s="63" t="s">
        <v>97</v>
      </c>
      <c r="D13" s="63" t="s">
        <v>368</v>
      </c>
      <c r="E13" s="63" t="s">
        <v>95</v>
      </c>
      <c r="F13" s="63" t="s">
        <v>292</v>
      </c>
      <c r="G13" s="63" t="s">
        <v>270</v>
      </c>
      <c r="H13" s="63" t="s">
        <v>212</v>
      </c>
      <c r="I13" s="63" t="s">
        <v>255</v>
      </c>
      <c r="J13" s="63" t="s">
        <v>169</v>
      </c>
      <c r="K13" s="63" t="s">
        <v>475</v>
      </c>
      <c r="L13" s="63" t="s">
        <v>162</v>
      </c>
      <c r="M13" s="63" t="s">
        <v>167</v>
      </c>
      <c r="N13" s="63" t="s">
        <v>199</v>
      </c>
      <c r="O13" s="63" t="s">
        <v>52</v>
      </c>
      <c r="P13" s="63" t="s">
        <v>171</v>
      </c>
      <c r="Q13" s="63" t="s">
        <v>236</v>
      </c>
      <c r="R13" s="63" t="s">
        <v>94</v>
      </c>
      <c r="S13" s="63" t="s">
        <v>115</v>
      </c>
      <c r="T13" s="63" t="s">
        <v>94</v>
      </c>
      <c r="U13" s="63" t="s">
        <v>115</v>
      </c>
      <c r="V13" s="63" t="s">
        <v>117</v>
      </c>
      <c r="W13" s="63" t="s">
        <v>171</v>
      </c>
      <c r="X13" s="63" t="s">
        <v>91</v>
      </c>
      <c r="Y13" s="63" t="s">
        <v>91</v>
      </c>
      <c r="Z13" s="63" t="s">
        <v>117</v>
      </c>
      <c r="AA13" s="63" t="s">
        <v>216</v>
      </c>
      <c r="AB13" s="63" t="s">
        <v>53</v>
      </c>
      <c r="AC13" s="63" t="s">
        <v>171</v>
      </c>
      <c r="AD13" s="63" t="s">
        <v>401</v>
      </c>
      <c r="AE13" s="63" t="s">
        <v>107</v>
      </c>
      <c r="AF13" s="63" t="s">
        <v>501</v>
      </c>
      <c r="AG13" s="63" t="s">
        <v>67</v>
      </c>
      <c r="AH13" s="63" t="s">
        <v>89</v>
      </c>
      <c r="AI13" s="63" t="s">
        <v>219</v>
      </c>
      <c r="AJ13" s="63" t="s">
        <v>446</v>
      </c>
      <c r="AK13" s="63" t="s">
        <v>426</v>
      </c>
      <c r="AL13" s="63" t="s">
        <v>217</v>
      </c>
      <c r="AM13" s="63" t="s">
        <v>117</v>
      </c>
      <c r="AN13" s="63" t="s">
        <v>254</v>
      </c>
    </row>
    <row r="14" spans="1:40" ht="20.100000000000001" customHeight="1" x14ac:dyDescent="0.35">
      <c r="A14" s="64" t="s">
        <v>388</v>
      </c>
      <c r="B14" s="66" t="s">
        <v>179</v>
      </c>
      <c r="C14" s="66" t="s">
        <v>179</v>
      </c>
      <c r="D14" s="66" t="s">
        <v>206</v>
      </c>
      <c r="E14" s="66" t="s">
        <v>202</v>
      </c>
      <c r="F14" s="66" t="s">
        <v>187</v>
      </c>
      <c r="G14" s="66" t="s">
        <v>176</v>
      </c>
      <c r="H14" s="66" t="s">
        <v>176</v>
      </c>
      <c r="I14" s="66" t="s">
        <v>144</v>
      </c>
      <c r="J14" s="66" t="s">
        <v>208</v>
      </c>
      <c r="K14" s="66" t="s">
        <v>208</v>
      </c>
      <c r="L14" s="66" t="s">
        <v>227</v>
      </c>
      <c r="M14" s="66" t="s">
        <v>144</v>
      </c>
      <c r="N14" s="66" t="s">
        <v>179</v>
      </c>
      <c r="O14" s="66" t="s">
        <v>228</v>
      </c>
      <c r="P14" s="66" t="s">
        <v>204</v>
      </c>
      <c r="Q14" s="66">
        <v>0.35</v>
      </c>
      <c r="R14" s="66" t="s">
        <v>207</v>
      </c>
      <c r="S14" s="66" t="s">
        <v>202</v>
      </c>
      <c r="T14" s="66" t="s">
        <v>204</v>
      </c>
      <c r="U14" s="66" t="s">
        <v>140</v>
      </c>
      <c r="V14" s="66" t="s">
        <v>207</v>
      </c>
      <c r="W14" s="66" t="s">
        <v>264</v>
      </c>
      <c r="X14" s="66" t="s">
        <v>266</v>
      </c>
      <c r="Y14" s="66" t="s">
        <v>186</v>
      </c>
      <c r="Z14" s="66" t="s">
        <v>288</v>
      </c>
      <c r="AA14" s="66" t="s">
        <v>185</v>
      </c>
      <c r="AB14" s="66" t="s">
        <v>207</v>
      </c>
      <c r="AC14" s="66" t="s">
        <v>266</v>
      </c>
      <c r="AD14" s="66" t="s">
        <v>378</v>
      </c>
      <c r="AE14" s="66" t="s">
        <v>266</v>
      </c>
      <c r="AF14" s="66" t="s">
        <v>185</v>
      </c>
      <c r="AG14" s="66" t="s">
        <v>264</v>
      </c>
      <c r="AH14" s="66" t="s">
        <v>202</v>
      </c>
      <c r="AI14" s="66" t="s">
        <v>181</v>
      </c>
      <c r="AJ14" s="66" t="s">
        <v>263</v>
      </c>
      <c r="AK14" s="66" t="s">
        <v>184</v>
      </c>
      <c r="AL14" s="66" t="s">
        <v>203</v>
      </c>
      <c r="AM14" s="66" t="s">
        <v>203</v>
      </c>
      <c r="AN14" s="66" t="s">
        <v>204</v>
      </c>
    </row>
    <row r="15" spans="1:40" ht="20.100000000000001" customHeight="1" x14ac:dyDescent="0.35">
      <c r="A15" s="62" t="s">
        <v>379</v>
      </c>
      <c r="B15" s="63" t="s">
        <v>112</v>
      </c>
      <c r="C15" s="63" t="s">
        <v>214</v>
      </c>
      <c r="D15" s="63" t="s">
        <v>160</v>
      </c>
      <c r="E15" s="63" t="s">
        <v>217</v>
      </c>
      <c r="F15" s="63" t="s">
        <v>312</v>
      </c>
      <c r="G15" s="63" t="s">
        <v>371</v>
      </c>
      <c r="H15" s="63" t="s">
        <v>349</v>
      </c>
      <c r="I15" s="63" t="s">
        <v>193</v>
      </c>
      <c r="J15" s="63" t="s">
        <v>278</v>
      </c>
      <c r="K15" s="63" t="s">
        <v>223</v>
      </c>
      <c r="L15" s="63" t="s">
        <v>192</v>
      </c>
      <c r="M15" s="63" t="s">
        <v>58</v>
      </c>
      <c r="N15" s="63" t="s">
        <v>254</v>
      </c>
      <c r="O15" s="63" t="s">
        <v>90</v>
      </c>
      <c r="P15" s="63" t="s">
        <v>53</v>
      </c>
      <c r="Q15" s="63" t="s">
        <v>351</v>
      </c>
      <c r="R15" s="63" t="s">
        <v>115</v>
      </c>
      <c r="S15" s="63" t="s">
        <v>115</v>
      </c>
      <c r="T15" s="63" t="s">
        <v>50</v>
      </c>
      <c r="U15" s="63" t="s">
        <v>50</v>
      </c>
      <c r="V15" s="63" t="s">
        <v>57</v>
      </c>
      <c r="W15" s="63" t="s">
        <v>95</v>
      </c>
      <c r="X15" s="63" t="s">
        <v>313</v>
      </c>
      <c r="Y15" s="63" t="s">
        <v>50</v>
      </c>
      <c r="Z15" s="63" t="s">
        <v>117</v>
      </c>
      <c r="AA15" s="63" t="s">
        <v>88</v>
      </c>
      <c r="AB15" s="63" t="s">
        <v>220</v>
      </c>
      <c r="AC15" s="63" t="s">
        <v>313</v>
      </c>
      <c r="AD15" s="63" t="s">
        <v>130</v>
      </c>
      <c r="AE15" s="63" t="s">
        <v>284</v>
      </c>
      <c r="AF15" s="63" t="s">
        <v>387</v>
      </c>
      <c r="AG15" s="63" t="s">
        <v>305</v>
      </c>
      <c r="AH15" s="63" t="s">
        <v>51</v>
      </c>
      <c r="AI15" s="63" t="s">
        <v>117</v>
      </c>
      <c r="AJ15" s="63" t="s">
        <v>277</v>
      </c>
      <c r="AK15" s="63" t="s">
        <v>368</v>
      </c>
      <c r="AL15" s="63" t="s">
        <v>107</v>
      </c>
      <c r="AM15" s="63" t="s">
        <v>117</v>
      </c>
      <c r="AN15" s="63" t="s">
        <v>49</v>
      </c>
    </row>
    <row r="16" spans="1:40" ht="20.100000000000001" customHeight="1" x14ac:dyDescent="0.35">
      <c r="A16" s="64" t="s">
        <v>384</v>
      </c>
      <c r="B16" s="66" t="s">
        <v>203</v>
      </c>
      <c r="C16" s="66" t="s">
        <v>202</v>
      </c>
      <c r="D16" s="66" t="s">
        <v>144</v>
      </c>
      <c r="E16" s="66" t="s">
        <v>225</v>
      </c>
      <c r="F16" s="66">
        <v>0.09</v>
      </c>
      <c r="G16" s="66" t="s">
        <v>203</v>
      </c>
      <c r="H16" s="66">
        <v>0.16</v>
      </c>
      <c r="I16" s="66" t="s">
        <v>202</v>
      </c>
      <c r="J16" s="66" t="s">
        <v>180</v>
      </c>
      <c r="K16" s="66">
        <v>0.16</v>
      </c>
      <c r="L16" s="66" t="s">
        <v>203</v>
      </c>
      <c r="M16" s="66">
        <v>0.08</v>
      </c>
      <c r="N16" s="66">
        <v>0.13</v>
      </c>
      <c r="O16" s="66">
        <v>0.13</v>
      </c>
      <c r="P16" s="66" t="s">
        <v>207</v>
      </c>
      <c r="Q16" s="66">
        <v>0.18</v>
      </c>
      <c r="R16" s="66" t="s">
        <v>140</v>
      </c>
      <c r="S16" s="66" t="s">
        <v>140</v>
      </c>
      <c r="T16" s="66">
        <v>0.13</v>
      </c>
      <c r="U16" s="66">
        <v>0.16</v>
      </c>
      <c r="V16" s="66" t="s">
        <v>134</v>
      </c>
      <c r="W16" s="66" t="s">
        <v>225</v>
      </c>
      <c r="X16" s="66">
        <v>0.06</v>
      </c>
      <c r="Y16" s="66">
        <v>0.13</v>
      </c>
      <c r="Z16" s="66">
        <v>0.28000000000000003</v>
      </c>
      <c r="AA16" s="66" t="s">
        <v>179</v>
      </c>
      <c r="AB16" s="66" t="s">
        <v>180</v>
      </c>
      <c r="AC16" s="66">
        <v>0.08</v>
      </c>
      <c r="AD16" s="66">
        <v>0.16</v>
      </c>
      <c r="AE16" s="66">
        <v>0.03</v>
      </c>
      <c r="AF16" s="66" t="s">
        <v>176</v>
      </c>
      <c r="AG16" s="66">
        <v>7.0000000000000007E-2</v>
      </c>
      <c r="AH16" s="66">
        <v>0.1</v>
      </c>
      <c r="AI16" s="66" t="s">
        <v>207</v>
      </c>
      <c r="AJ16" s="66" t="s">
        <v>208</v>
      </c>
      <c r="AK16" s="66">
        <v>0.2</v>
      </c>
      <c r="AL16" s="66" t="s">
        <v>207</v>
      </c>
      <c r="AM16" s="66" t="s">
        <v>177</v>
      </c>
      <c r="AN16" s="66" t="s">
        <v>207</v>
      </c>
    </row>
    <row r="17" spans="1:40" ht="20.100000000000001" customHeight="1" x14ac:dyDescent="0.35">
      <c r="A17" s="62" t="s">
        <v>391</v>
      </c>
      <c r="B17" s="63" t="s">
        <v>413</v>
      </c>
      <c r="C17" s="63" t="s">
        <v>88</v>
      </c>
      <c r="D17" s="63" t="s">
        <v>254</v>
      </c>
      <c r="E17" s="63" t="s">
        <v>95</v>
      </c>
      <c r="F17" s="63" t="s">
        <v>95</v>
      </c>
      <c r="G17" s="63" t="s">
        <v>167</v>
      </c>
      <c r="H17" s="63" t="s">
        <v>197</v>
      </c>
      <c r="I17" s="63" t="s">
        <v>52</v>
      </c>
      <c r="J17" s="63" t="s">
        <v>304</v>
      </c>
      <c r="K17" s="63" t="s">
        <v>274</v>
      </c>
      <c r="L17" s="63" t="s">
        <v>250</v>
      </c>
      <c r="M17" s="63" t="s">
        <v>171</v>
      </c>
      <c r="N17" s="63" t="s">
        <v>197</v>
      </c>
      <c r="O17" s="63" t="s">
        <v>118</v>
      </c>
      <c r="P17" s="63" t="s">
        <v>115</v>
      </c>
      <c r="Q17" s="63" t="s">
        <v>312</v>
      </c>
      <c r="R17" s="63" t="s">
        <v>115</v>
      </c>
      <c r="S17" s="63" t="s">
        <v>219</v>
      </c>
      <c r="T17" s="63" t="s">
        <v>117</v>
      </c>
      <c r="U17" s="63" t="s">
        <v>115</v>
      </c>
      <c r="V17" s="63" t="s">
        <v>115</v>
      </c>
      <c r="W17" s="63" t="s">
        <v>115</v>
      </c>
      <c r="X17" s="63" t="s">
        <v>117</v>
      </c>
      <c r="Y17" s="63" t="s">
        <v>117</v>
      </c>
      <c r="Z17" s="63" t="s">
        <v>115</v>
      </c>
      <c r="AA17" s="63" t="s">
        <v>121</v>
      </c>
      <c r="AB17" s="63" t="s">
        <v>117</v>
      </c>
      <c r="AC17" s="63" t="s">
        <v>117</v>
      </c>
      <c r="AD17" s="63" t="s">
        <v>197</v>
      </c>
      <c r="AE17" s="63" t="s">
        <v>115</v>
      </c>
      <c r="AF17" s="63" t="s">
        <v>109</v>
      </c>
      <c r="AG17" s="63" t="s">
        <v>94</v>
      </c>
      <c r="AH17" s="63" t="s">
        <v>284</v>
      </c>
      <c r="AI17" s="63" t="s">
        <v>115</v>
      </c>
      <c r="AJ17" s="63" t="s">
        <v>216</v>
      </c>
      <c r="AK17" s="63" t="s">
        <v>123</v>
      </c>
      <c r="AL17" s="63" t="s">
        <v>117</v>
      </c>
      <c r="AM17" s="63" t="s">
        <v>115</v>
      </c>
      <c r="AN17" s="63" t="s">
        <v>94</v>
      </c>
    </row>
    <row r="18" spans="1:40" ht="20.100000000000001" customHeight="1" x14ac:dyDescent="0.35">
      <c r="A18" s="64" t="s">
        <v>392</v>
      </c>
      <c r="B18" s="66" t="s">
        <v>182</v>
      </c>
      <c r="C18" s="66" t="s">
        <v>264</v>
      </c>
      <c r="D18" s="66" t="s">
        <v>204</v>
      </c>
      <c r="E18" s="66" t="s">
        <v>202</v>
      </c>
      <c r="F18" s="66" t="s">
        <v>205</v>
      </c>
      <c r="G18" s="66" t="s">
        <v>182</v>
      </c>
      <c r="H18" s="66" t="s">
        <v>204</v>
      </c>
      <c r="I18" s="66" t="s">
        <v>205</v>
      </c>
      <c r="J18" s="66" t="s">
        <v>207</v>
      </c>
      <c r="K18" s="66" t="s">
        <v>182</v>
      </c>
      <c r="L18" s="66" t="s">
        <v>182</v>
      </c>
      <c r="M18" s="66" t="s">
        <v>264</v>
      </c>
      <c r="N18" s="66" t="s">
        <v>182</v>
      </c>
      <c r="O18" s="66" t="s">
        <v>264</v>
      </c>
      <c r="P18" s="66" t="s">
        <v>140</v>
      </c>
      <c r="Q18" s="66" t="s">
        <v>183</v>
      </c>
      <c r="R18" s="66" t="s">
        <v>140</v>
      </c>
      <c r="S18" s="66" t="s">
        <v>502</v>
      </c>
      <c r="T18" s="66" t="s">
        <v>205</v>
      </c>
      <c r="U18" s="66" t="s">
        <v>140</v>
      </c>
      <c r="V18" s="66" t="s">
        <v>140</v>
      </c>
      <c r="W18" s="66" t="s">
        <v>140</v>
      </c>
      <c r="X18" s="66" t="s">
        <v>140</v>
      </c>
      <c r="Y18" s="66" t="s">
        <v>265</v>
      </c>
      <c r="Z18" s="66" t="s">
        <v>140</v>
      </c>
      <c r="AA18" s="66" t="s">
        <v>207</v>
      </c>
      <c r="AB18" s="66" t="s">
        <v>265</v>
      </c>
      <c r="AC18" s="66" t="s">
        <v>140</v>
      </c>
      <c r="AD18" s="66" t="s">
        <v>204</v>
      </c>
      <c r="AE18" s="66" t="s">
        <v>140</v>
      </c>
      <c r="AF18" s="66" t="s">
        <v>203</v>
      </c>
      <c r="AG18" s="66" t="s">
        <v>140</v>
      </c>
      <c r="AH18" s="66" t="s">
        <v>264</v>
      </c>
      <c r="AI18" s="66" t="s">
        <v>140</v>
      </c>
      <c r="AJ18" s="66" t="s">
        <v>202</v>
      </c>
      <c r="AK18" s="66" t="s">
        <v>180</v>
      </c>
      <c r="AL18" s="66" t="s">
        <v>265</v>
      </c>
      <c r="AM18" s="66" t="s">
        <v>140</v>
      </c>
      <c r="AN18" s="66" t="s">
        <v>140</v>
      </c>
    </row>
    <row r="19" spans="1:40" ht="20.100000000000001" customHeight="1" x14ac:dyDescent="0.35">
      <c r="A19" s="62" t="s">
        <v>389</v>
      </c>
      <c r="B19" s="63" t="s">
        <v>57</v>
      </c>
      <c r="C19" s="63" t="s">
        <v>219</v>
      </c>
      <c r="D19" s="63" t="s">
        <v>117</v>
      </c>
      <c r="E19" s="63" t="s">
        <v>115</v>
      </c>
      <c r="F19" s="63" t="s">
        <v>117</v>
      </c>
      <c r="G19" s="63" t="s">
        <v>50</v>
      </c>
      <c r="H19" s="63" t="s">
        <v>115</v>
      </c>
      <c r="I19" s="63" t="s">
        <v>50</v>
      </c>
      <c r="J19" s="63" t="s">
        <v>115</v>
      </c>
      <c r="K19" s="63" t="s">
        <v>115</v>
      </c>
      <c r="L19" s="63" t="s">
        <v>219</v>
      </c>
      <c r="M19" s="63" t="s">
        <v>117</v>
      </c>
      <c r="N19" s="63" t="s">
        <v>115</v>
      </c>
      <c r="O19" s="63" t="s">
        <v>115</v>
      </c>
      <c r="P19" s="63" t="s">
        <v>115</v>
      </c>
      <c r="Q19" s="63" t="s">
        <v>219</v>
      </c>
      <c r="R19" s="63" t="s">
        <v>115</v>
      </c>
      <c r="S19" s="63" t="s">
        <v>115</v>
      </c>
      <c r="T19" s="63" t="s">
        <v>115</v>
      </c>
      <c r="U19" s="63" t="s">
        <v>115</v>
      </c>
      <c r="V19" s="63" t="s">
        <v>115</v>
      </c>
      <c r="W19" s="63" t="s">
        <v>115</v>
      </c>
      <c r="X19" s="63" t="s">
        <v>117</v>
      </c>
      <c r="Y19" s="63" t="s">
        <v>115</v>
      </c>
      <c r="Z19" s="63" t="s">
        <v>115</v>
      </c>
      <c r="AA19" s="63" t="s">
        <v>115</v>
      </c>
      <c r="AB19" s="63" t="s">
        <v>115</v>
      </c>
      <c r="AC19" s="63" t="s">
        <v>117</v>
      </c>
      <c r="AD19" s="63" t="s">
        <v>115</v>
      </c>
      <c r="AE19" s="63" t="s">
        <v>117</v>
      </c>
      <c r="AF19" s="63" t="s">
        <v>219</v>
      </c>
      <c r="AG19" s="63" t="s">
        <v>94</v>
      </c>
      <c r="AH19" s="63" t="s">
        <v>115</v>
      </c>
      <c r="AI19" s="63" t="s">
        <v>115</v>
      </c>
      <c r="AJ19" s="63" t="s">
        <v>219</v>
      </c>
      <c r="AK19" s="63" t="s">
        <v>219</v>
      </c>
      <c r="AL19" s="63" t="s">
        <v>115</v>
      </c>
      <c r="AM19" s="63" t="s">
        <v>115</v>
      </c>
      <c r="AN19" s="63" t="s">
        <v>94</v>
      </c>
    </row>
    <row r="20" spans="1:40" ht="20.100000000000001" customHeight="1" x14ac:dyDescent="0.35">
      <c r="A20" s="64" t="s">
        <v>390</v>
      </c>
      <c r="B20" s="66" t="s">
        <v>140</v>
      </c>
      <c r="C20" s="66">
        <v>0.01</v>
      </c>
      <c r="D20" s="66" t="s">
        <v>140</v>
      </c>
      <c r="E20" s="66">
        <v>0.01</v>
      </c>
      <c r="F20" s="66" t="s">
        <v>140</v>
      </c>
      <c r="G20" s="66" t="s">
        <v>265</v>
      </c>
      <c r="H20" s="66" t="s">
        <v>140</v>
      </c>
      <c r="I20" s="66">
        <v>0.02</v>
      </c>
      <c r="J20" s="66" t="s">
        <v>140</v>
      </c>
      <c r="K20" s="66" t="s">
        <v>140</v>
      </c>
      <c r="L20" s="66" t="s">
        <v>140</v>
      </c>
      <c r="M20" s="66">
        <v>0</v>
      </c>
      <c r="N20" s="66" t="s">
        <v>140</v>
      </c>
      <c r="O20" s="66" t="s">
        <v>140</v>
      </c>
      <c r="P20" s="66" t="s">
        <v>140</v>
      </c>
      <c r="Q20" s="66" t="s">
        <v>265</v>
      </c>
      <c r="R20" s="66" t="s">
        <v>140</v>
      </c>
      <c r="S20" s="66" t="s">
        <v>140</v>
      </c>
      <c r="T20" s="66" t="s">
        <v>140</v>
      </c>
      <c r="U20" s="66" t="s">
        <v>140</v>
      </c>
      <c r="V20" s="66" t="s">
        <v>140</v>
      </c>
      <c r="W20" s="66" t="s">
        <v>140</v>
      </c>
      <c r="X20" s="66" t="s">
        <v>140</v>
      </c>
      <c r="Y20" s="66" t="s">
        <v>140</v>
      </c>
      <c r="Z20" s="66" t="s">
        <v>140</v>
      </c>
      <c r="AA20" s="66" t="s">
        <v>140</v>
      </c>
      <c r="AB20" s="66" t="s">
        <v>140</v>
      </c>
      <c r="AC20" s="66" t="s">
        <v>140</v>
      </c>
      <c r="AD20" s="66" t="s">
        <v>140</v>
      </c>
      <c r="AE20" s="66" t="s">
        <v>140</v>
      </c>
      <c r="AF20" s="66" t="s">
        <v>265</v>
      </c>
      <c r="AG20" s="66" t="s">
        <v>140</v>
      </c>
      <c r="AH20" s="66" t="s">
        <v>140</v>
      </c>
      <c r="AI20" s="66" t="s">
        <v>140</v>
      </c>
      <c r="AJ20" s="66" t="s">
        <v>140</v>
      </c>
      <c r="AK20" s="66" t="s">
        <v>140</v>
      </c>
      <c r="AL20" s="66" t="s">
        <v>140</v>
      </c>
      <c r="AM20" s="66" t="s">
        <v>140</v>
      </c>
      <c r="AN20" s="66" t="s">
        <v>140</v>
      </c>
    </row>
    <row r="21" spans="1:40" x14ac:dyDescent="0.3">
      <c r="B21" s="81">
        <f>((B10)+(B12)+(B14)+(B16)+(B18)+(B20))</f>
        <v>1</v>
      </c>
      <c r="C21" s="81">
        <f t="shared" ref="C21:AN21" si="0">((C10)+(C12)+(C14)+(C16)+(C18)+(C20))</f>
        <v>1</v>
      </c>
      <c r="D21" s="81">
        <f t="shared" si="0"/>
        <v>1</v>
      </c>
      <c r="E21" s="81">
        <f t="shared" si="0"/>
        <v>0.99999999999999989</v>
      </c>
      <c r="F21" s="81">
        <f t="shared" si="0"/>
        <v>1</v>
      </c>
      <c r="G21" s="81">
        <f t="shared" si="0"/>
        <v>1</v>
      </c>
      <c r="H21" s="81">
        <f t="shared" si="0"/>
        <v>1</v>
      </c>
      <c r="I21" s="81">
        <f t="shared" si="0"/>
        <v>1</v>
      </c>
      <c r="J21" s="81">
        <f t="shared" si="0"/>
        <v>1</v>
      </c>
      <c r="K21" s="81">
        <f t="shared" si="0"/>
        <v>1</v>
      </c>
      <c r="L21" s="81">
        <f t="shared" si="0"/>
        <v>1</v>
      </c>
      <c r="M21" s="81">
        <f t="shared" si="0"/>
        <v>1</v>
      </c>
      <c r="N21" s="81">
        <f t="shared" si="0"/>
        <v>1</v>
      </c>
      <c r="O21" s="81">
        <f t="shared" si="0"/>
        <v>1</v>
      </c>
      <c r="P21" s="81">
        <f t="shared" si="0"/>
        <v>1</v>
      </c>
      <c r="Q21" s="81">
        <f t="shared" si="0"/>
        <v>0.99999999999999989</v>
      </c>
      <c r="R21" s="81">
        <f t="shared" si="0"/>
        <v>1</v>
      </c>
      <c r="S21" s="81">
        <f t="shared" si="0"/>
        <v>1</v>
      </c>
      <c r="T21" s="81">
        <f t="shared" si="0"/>
        <v>1</v>
      </c>
      <c r="U21" s="81">
        <f t="shared" si="0"/>
        <v>1</v>
      </c>
      <c r="V21" s="81">
        <f t="shared" si="0"/>
        <v>1</v>
      </c>
      <c r="W21" s="81">
        <f t="shared" si="0"/>
        <v>1</v>
      </c>
      <c r="X21" s="81">
        <f t="shared" si="0"/>
        <v>1</v>
      </c>
      <c r="Y21" s="81">
        <f t="shared" si="0"/>
        <v>1</v>
      </c>
      <c r="Z21" s="81">
        <f t="shared" si="0"/>
        <v>1</v>
      </c>
      <c r="AA21" s="81">
        <f t="shared" si="0"/>
        <v>1</v>
      </c>
      <c r="AB21" s="81">
        <f t="shared" si="0"/>
        <v>1</v>
      </c>
      <c r="AC21" s="81">
        <f t="shared" si="0"/>
        <v>0.99999999999999989</v>
      </c>
      <c r="AD21" s="81">
        <f t="shared" si="0"/>
        <v>1</v>
      </c>
      <c r="AE21" s="81">
        <f t="shared" si="0"/>
        <v>1</v>
      </c>
      <c r="AF21" s="81">
        <f t="shared" si="0"/>
        <v>0.99999999999999989</v>
      </c>
      <c r="AG21" s="81">
        <f t="shared" si="0"/>
        <v>1</v>
      </c>
      <c r="AH21" s="81">
        <f t="shared" si="0"/>
        <v>1</v>
      </c>
      <c r="AI21" s="81">
        <f t="shared" si="0"/>
        <v>1</v>
      </c>
      <c r="AJ21" s="81">
        <f t="shared" si="0"/>
        <v>0.99999999999999989</v>
      </c>
      <c r="AK21" s="81">
        <f t="shared" si="0"/>
        <v>0.99999999999999989</v>
      </c>
      <c r="AL21" s="81">
        <f t="shared" si="0"/>
        <v>1</v>
      </c>
      <c r="AM21" s="81">
        <f t="shared" si="0"/>
        <v>1</v>
      </c>
      <c r="AN21" s="81">
        <f t="shared" si="0"/>
        <v>1.0000000000000002</v>
      </c>
    </row>
  </sheetData>
  <sheetProtection algorithmName="SHA-512" hashValue="eCY9A/9GmN53bQJiNhBP/GNpyvcJSWsaHNk9pa1kq2XJv9925eh9BUI8h/Z5IK9qnBPk8HvZ7HJFIaVBQFDlww==" saltValue="v9qEmZIhw+NgBiO2I51Isw=="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9 B20 D20 F20:H20 B17:AN19 B16:E16 G16 I16:J16 J20:L20 L16 P16 N20:AN20 R16:S16 B15:AN15 B14:P14 R14:AN14 V16:W16 B11:AN13 B10:S10 U10:AB10 AA16:AB16 AF16 AD10:AN10 AI16:AJ16 AL16:AN16"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45.10937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680</v>
      </c>
      <c r="B3" s="158"/>
      <c r="C3" s="158"/>
      <c r="D3" s="158"/>
      <c r="E3" s="158"/>
      <c r="F3" s="158"/>
      <c r="G3" s="158"/>
      <c r="H3" s="158"/>
      <c r="I3" s="158"/>
      <c r="J3" s="158"/>
      <c r="K3" s="158"/>
      <c r="L3" s="158"/>
      <c r="M3" s="158"/>
      <c r="N3" s="158"/>
      <c r="O3" s="158"/>
      <c r="AM3" s="59" t="s">
        <v>664</v>
      </c>
    </row>
    <row r="4" spans="1:40" ht="10.199999999999999"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233</v>
      </c>
      <c r="C8" s="65" t="s">
        <v>73</v>
      </c>
      <c r="D8" s="65" t="s">
        <v>235</v>
      </c>
      <c r="E8" s="65" t="s">
        <v>75</v>
      </c>
      <c r="F8" s="65" t="s">
        <v>76</v>
      </c>
      <c r="G8" s="65" t="s">
        <v>503</v>
      </c>
      <c r="H8" s="65" t="s">
        <v>333</v>
      </c>
      <c r="I8" s="65" t="s">
        <v>238</v>
      </c>
      <c r="J8" s="65" t="s">
        <v>448</v>
      </c>
      <c r="K8" s="65" t="s">
        <v>463</v>
      </c>
      <c r="L8" s="65" t="s">
        <v>81</v>
      </c>
      <c r="M8" s="65" t="s">
        <v>96</v>
      </c>
      <c r="N8" s="65" t="s">
        <v>83</v>
      </c>
      <c r="O8" s="65" t="s">
        <v>473</v>
      </c>
      <c r="P8" s="65" t="s">
        <v>243</v>
      </c>
      <c r="Q8" s="65" t="s">
        <v>86</v>
      </c>
      <c r="R8" s="65" t="s">
        <v>87</v>
      </c>
      <c r="S8" s="65" t="s">
        <v>50</v>
      </c>
      <c r="T8" s="65" t="s">
        <v>305</v>
      </c>
      <c r="U8" s="65" t="s">
        <v>90</v>
      </c>
      <c r="V8" s="65" t="s">
        <v>91</v>
      </c>
      <c r="W8" s="65" t="s">
        <v>241</v>
      </c>
      <c r="X8" s="65" t="s">
        <v>420</v>
      </c>
      <c r="Y8" s="65" t="s">
        <v>56</v>
      </c>
      <c r="Z8" s="65" t="s">
        <v>219</v>
      </c>
      <c r="AA8" s="65" t="s">
        <v>96</v>
      </c>
      <c r="AB8" s="65" t="s">
        <v>243</v>
      </c>
      <c r="AC8" s="65" t="s">
        <v>421</v>
      </c>
      <c r="AD8" s="65" t="s">
        <v>99</v>
      </c>
      <c r="AE8" s="65" t="s">
        <v>338</v>
      </c>
      <c r="AF8" s="65" t="s">
        <v>101</v>
      </c>
      <c r="AG8" s="65" t="s">
        <v>339</v>
      </c>
      <c r="AH8" s="65" t="s">
        <v>340</v>
      </c>
      <c r="AI8" s="65" t="s">
        <v>95</v>
      </c>
      <c r="AJ8" s="65" t="s">
        <v>104</v>
      </c>
      <c r="AK8" s="65" t="s">
        <v>105</v>
      </c>
      <c r="AL8" s="65" t="s">
        <v>106</v>
      </c>
      <c r="AM8" s="65" t="s">
        <v>107</v>
      </c>
      <c r="AN8" s="65" t="s">
        <v>108</v>
      </c>
    </row>
    <row r="9" spans="1:40" ht="20.100000000000001" customHeight="1" x14ac:dyDescent="0.35">
      <c r="A9" s="62" t="s">
        <v>385</v>
      </c>
      <c r="B9" s="63" t="s">
        <v>504</v>
      </c>
      <c r="C9" s="63" t="s">
        <v>345</v>
      </c>
      <c r="D9" s="63" t="s">
        <v>242</v>
      </c>
      <c r="E9" s="63" t="s">
        <v>218</v>
      </c>
      <c r="F9" s="63" t="s">
        <v>75</v>
      </c>
      <c r="G9" s="63" t="s">
        <v>97</v>
      </c>
      <c r="H9" s="63" t="s">
        <v>163</v>
      </c>
      <c r="I9" s="63" t="s">
        <v>446</v>
      </c>
      <c r="J9" s="63" t="s">
        <v>160</v>
      </c>
      <c r="K9" s="63" t="s">
        <v>375</v>
      </c>
      <c r="L9" s="63" t="s">
        <v>286</v>
      </c>
      <c r="M9" s="63" t="s">
        <v>223</v>
      </c>
      <c r="N9" s="63" t="s">
        <v>374</v>
      </c>
      <c r="O9" s="63" t="s">
        <v>209</v>
      </c>
      <c r="P9" s="63" t="s">
        <v>168</v>
      </c>
      <c r="Q9" s="63" t="s">
        <v>215</v>
      </c>
      <c r="R9" s="63" t="s">
        <v>95</v>
      </c>
      <c r="S9" s="63" t="s">
        <v>115</v>
      </c>
      <c r="T9" s="63" t="s">
        <v>95</v>
      </c>
      <c r="U9" s="63" t="s">
        <v>95</v>
      </c>
      <c r="V9" s="63" t="s">
        <v>94</v>
      </c>
      <c r="W9" s="63" t="s">
        <v>413</v>
      </c>
      <c r="X9" s="63" t="s">
        <v>431</v>
      </c>
      <c r="Y9" s="63" t="s">
        <v>94</v>
      </c>
      <c r="Z9" s="63" t="s">
        <v>115</v>
      </c>
      <c r="AA9" s="63" t="s">
        <v>222</v>
      </c>
      <c r="AB9" s="63" t="s">
        <v>223</v>
      </c>
      <c r="AC9" s="63" t="s">
        <v>416</v>
      </c>
      <c r="AD9" s="63" t="s">
        <v>387</v>
      </c>
      <c r="AE9" s="63" t="s">
        <v>160</v>
      </c>
      <c r="AF9" s="63" t="s">
        <v>198</v>
      </c>
      <c r="AG9" s="63" t="s">
        <v>443</v>
      </c>
      <c r="AH9" s="63" t="s">
        <v>409</v>
      </c>
      <c r="AI9" s="63" t="s">
        <v>50</v>
      </c>
      <c r="AJ9" s="63" t="s">
        <v>409</v>
      </c>
      <c r="AK9" s="63" t="s">
        <v>257</v>
      </c>
      <c r="AL9" s="63" t="s">
        <v>274</v>
      </c>
      <c r="AM9" s="63" t="s">
        <v>219</v>
      </c>
      <c r="AN9" s="63" t="s">
        <v>505</v>
      </c>
    </row>
    <row r="10" spans="1:40" ht="20.100000000000001" customHeight="1" x14ac:dyDescent="0.35">
      <c r="A10" s="64" t="s">
        <v>388</v>
      </c>
      <c r="B10" s="66" t="s">
        <v>299</v>
      </c>
      <c r="C10" s="66" t="s">
        <v>185</v>
      </c>
      <c r="D10" s="66" t="s">
        <v>174</v>
      </c>
      <c r="E10" s="66" t="s">
        <v>378</v>
      </c>
      <c r="F10" s="66" t="s">
        <v>378</v>
      </c>
      <c r="G10" s="66" t="s">
        <v>178</v>
      </c>
      <c r="H10" s="66" t="s">
        <v>357</v>
      </c>
      <c r="I10" s="66" t="s">
        <v>185</v>
      </c>
      <c r="J10" s="66" t="s">
        <v>175</v>
      </c>
      <c r="K10" s="66" t="s">
        <v>263</v>
      </c>
      <c r="L10" s="66" t="s">
        <v>186</v>
      </c>
      <c r="M10" s="66" t="s">
        <v>229</v>
      </c>
      <c r="N10" s="66" t="s">
        <v>175</v>
      </c>
      <c r="O10" s="66" t="s">
        <v>226</v>
      </c>
      <c r="P10" s="66" t="s">
        <v>136</v>
      </c>
      <c r="Q10" s="66" t="s">
        <v>203</v>
      </c>
      <c r="R10" s="66" t="s">
        <v>281</v>
      </c>
      <c r="S10" s="66" t="s">
        <v>140</v>
      </c>
      <c r="T10" s="66" t="s">
        <v>288</v>
      </c>
      <c r="U10" s="66" t="s">
        <v>155</v>
      </c>
      <c r="V10" s="66" t="s">
        <v>176</v>
      </c>
      <c r="W10" s="66" t="s">
        <v>154</v>
      </c>
      <c r="X10" s="66" t="s">
        <v>360</v>
      </c>
      <c r="Y10" s="66" t="s">
        <v>182</v>
      </c>
      <c r="Z10" s="66" t="s">
        <v>140</v>
      </c>
      <c r="AA10" s="66" t="s">
        <v>174</v>
      </c>
      <c r="AB10" s="66" t="s">
        <v>298</v>
      </c>
      <c r="AC10" s="66" t="s">
        <v>288</v>
      </c>
      <c r="AD10" s="66" t="s">
        <v>185</v>
      </c>
      <c r="AE10" s="66" t="s">
        <v>184</v>
      </c>
      <c r="AF10" s="66" t="s">
        <v>202</v>
      </c>
      <c r="AG10" s="66" t="s">
        <v>229</v>
      </c>
      <c r="AH10" s="66" t="s">
        <v>150</v>
      </c>
      <c r="AI10" s="66" t="s">
        <v>178</v>
      </c>
      <c r="AJ10" s="66" t="s">
        <v>176</v>
      </c>
      <c r="AK10" s="66" t="s">
        <v>187</v>
      </c>
      <c r="AL10" s="66" t="s">
        <v>186</v>
      </c>
      <c r="AM10" s="66" t="s">
        <v>145</v>
      </c>
      <c r="AN10" s="66" t="s">
        <v>149</v>
      </c>
    </row>
    <row r="11" spans="1:40" ht="20.100000000000001" customHeight="1" x14ac:dyDescent="0.35">
      <c r="A11" s="62" t="s">
        <v>391</v>
      </c>
      <c r="B11" s="63" t="s">
        <v>504</v>
      </c>
      <c r="C11" s="63" t="s">
        <v>345</v>
      </c>
      <c r="D11" s="63" t="s">
        <v>365</v>
      </c>
      <c r="E11" s="63" t="s">
        <v>109</v>
      </c>
      <c r="F11" s="63" t="s">
        <v>128</v>
      </c>
      <c r="G11" s="63" t="s">
        <v>243</v>
      </c>
      <c r="H11" s="63" t="s">
        <v>413</v>
      </c>
      <c r="I11" s="63" t="s">
        <v>451</v>
      </c>
      <c r="J11" s="63" t="s">
        <v>306</v>
      </c>
      <c r="K11" s="63" t="s">
        <v>354</v>
      </c>
      <c r="L11" s="63" t="s">
        <v>157</v>
      </c>
      <c r="M11" s="63" t="s">
        <v>212</v>
      </c>
      <c r="N11" s="63" t="s">
        <v>407</v>
      </c>
      <c r="O11" s="63" t="s">
        <v>161</v>
      </c>
      <c r="P11" s="63" t="s">
        <v>198</v>
      </c>
      <c r="Q11" s="63" t="s">
        <v>57</v>
      </c>
      <c r="R11" s="63" t="s">
        <v>284</v>
      </c>
      <c r="S11" s="63" t="s">
        <v>115</v>
      </c>
      <c r="T11" s="63" t="s">
        <v>53</v>
      </c>
      <c r="U11" s="63" t="s">
        <v>118</v>
      </c>
      <c r="V11" s="63" t="s">
        <v>115</v>
      </c>
      <c r="W11" s="63" t="s">
        <v>292</v>
      </c>
      <c r="X11" s="63" t="s">
        <v>425</v>
      </c>
      <c r="Y11" s="63" t="s">
        <v>115</v>
      </c>
      <c r="Z11" s="63" t="s">
        <v>115</v>
      </c>
      <c r="AA11" s="63" t="s">
        <v>95</v>
      </c>
      <c r="AB11" s="63" t="s">
        <v>285</v>
      </c>
      <c r="AC11" s="63" t="s">
        <v>307</v>
      </c>
      <c r="AD11" s="63" t="s">
        <v>90</v>
      </c>
      <c r="AE11" s="63" t="s">
        <v>417</v>
      </c>
      <c r="AF11" s="63" t="s">
        <v>91</v>
      </c>
      <c r="AG11" s="63" t="s">
        <v>505</v>
      </c>
      <c r="AH11" s="63" t="s">
        <v>275</v>
      </c>
      <c r="AI11" s="63" t="s">
        <v>219</v>
      </c>
      <c r="AJ11" s="63" t="s">
        <v>221</v>
      </c>
      <c r="AK11" s="63" t="s">
        <v>285</v>
      </c>
      <c r="AL11" s="63" t="s">
        <v>254</v>
      </c>
      <c r="AM11" s="63" t="s">
        <v>117</v>
      </c>
      <c r="AN11" s="63" t="s">
        <v>506</v>
      </c>
    </row>
    <row r="12" spans="1:40" ht="20.100000000000001" customHeight="1" x14ac:dyDescent="0.35">
      <c r="A12" s="64" t="s">
        <v>392</v>
      </c>
      <c r="B12" s="66" t="s">
        <v>299</v>
      </c>
      <c r="C12" s="66" t="s">
        <v>360</v>
      </c>
      <c r="D12" s="66" t="s">
        <v>174</v>
      </c>
      <c r="E12" s="66" t="s">
        <v>229</v>
      </c>
      <c r="F12" s="66" t="s">
        <v>148</v>
      </c>
      <c r="G12" s="66" t="s">
        <v>178</v>
      </c>
      <c r="H12" s="66" t="s">
        <v>175</v>
      </c>
      <c r="I12" s="66" t="s">
        <v>360</v>
      </c>
      <c r="J12" s="66" t="s">
        <v>156</v>
      </c>
      <c r="K12" s="66" t="s">
        <v>186</v>
      </c>
      <c r="L12" s="66" t="s">
        <v>178</v>
      </c>
      <c r="M12" s="66" t="s">
        <v>185</v>
      </c>
      <c r="N12" s="66" t="s">
        <v>263</v>
      </c>
      <c r="O12" s="66" t="s">
        <v>148</v>
      </c>
      <c r="P12" s="66" t="s">
        <v>148</v>
      </c>
      <c r="Q12" s="66" t="s">
        <v>265</v>
      </c>
      <c r="R12" s="66" t="s">
        <v>357</v>
      </c>
      <c r="S12" s="66" t="s">
        <v>140</v>
      </c>
      <c r="T12" s="66" t="s">
        <v>378</v>
      </c>
      <c r="U12" s="66" t="s">
        <v>360</v>
      </c>
      <c r="V12" s="66" t="s">
        <v>140</v>
      </c>
      <c r="W12" s="66" t="s">
        <v>358</v>
      </c>
      <c r="X12" s="66" t="s">
        <v>146</v>
      </c>
      <c r="Y12" s="66" t="s">
        <v>140</v>
      </c>
      <c r="Z12" s="66" t="s">
        <v>140</v>
      </c>
      <c r="AA12" s="66" t="s">
        <v>225</v>
      </c>
      <c r="AB12" s="66" t="s">
        <v>360</v>
      </c>
      <c r="AC12" s="66" t="s">
        <v>132</v>
      </c>
      <c r="AD12" s="66" t="s">
        <v>228</v>
      </c>
      <c r="AE12" s="66" t="s">
        <v>502</v>
      </c>
      <c r="AF12" s="66" t="s">
        <v>266</v>
      </c>
      <c r="AG12" s="66" t="s">
        <v>155</v>
      </c>
      <c r="AH12" s="66" t="s">
        <v>148</v>
      </c>
      <c r="AI12" s="66" t="s">
        <v>179</v>
      </c>
      <c r="AJ12" s="66" t="s">
        <v>205</v>
      </c>
      <c r="AK12" s="66" t="s">
        <v>207</v>
      </c>
      <c r="AL12" s="66" t="s">
        <v>137</v>
      </c>
      <c r="AM12" s="66" t="s">
        <v>176</v>
      </c>
      <c r="AN12" s="66" t="s">
        <v>288</v>
      </c>
    </row>
    <row r="13" spans="1:40" ht="20.100000000000001" customHeight="1" x14ac:dyDescent="0.35">
      <c r="A13" s="62" t="s">
        <v>342</v>
      </c>
      <c r="B13" s="63" t="s">
        <v>507</v>
      </c>
      <c r="C13" s="63" t="s">
        <v>124</v>
      </c>
      <c r="D13" s="63" t="s">
        <v>508</v>
      </c>
      <c r="E13" s="63" t="s">
        <v>191</v>
      </c>
      <c r="F13" s="63" t="s">
        <v>160</v>
      </c>
      <c r="G13" s="63" t="s">
        <v>201</v>
      </c>
      <c r="H13" s="63" t="s">
        <v>109</v>
      </c>
      <c r="I13" s="63" t="s">
        <v>36</v>
      </c>
      <c r="J13" s="63" t="s">
        <v>509</v>
      </c>
      <c r="K13" s="63" t="s">
        <v>373</v>
      </c>
      <c r="L13" s="63" t="s">
        <v>295</v>
      </c>
      <c r="M13" s="63" t="s">
        <v>273</v>
      </c>
      <c r="N13" s="63" t="s">
        <v>257</v>
      </c>
      <c r="O13" s="63" t="s">
        <v>167</v>
      </c>
      <c r="P13" s="63" t="s">
        <v>219</v>
      </c>
      <c r="Q13" s="63" t="s">
        <v>480</v>
      </c>
      <c r="R13" s="63" t="s">
        <v>115</v>
      </c>
      <c r="S13" s="63" t="s">
        <v>115</v>
      </c>
      <c r="T13" s="63" t="s">
        <v>117</v>
      </c>
      <c r="U13" s="63" t="s">
        <v>115</v>
      </c>
      <c r="V13" s="63" t="s">
        <v>219</v>
      </c>
      <c r="W13" s="63" t="s">
        <v>94</v>
      </c>
      <c r="X13" s="63" t="s">
        <v>57</v>
      </c>
      <c r="Y13" s="63" t="s">
        <v>313</v>
      </c>
      <c r="Z13" s="63" t="s">
        <v>94</v>
      </c>
      <c r="AA13" s="63" t="s">
        <v>216</v>
      </c>
      <c r="AB13" s="63" t="s">
        <v>171</v>
      </c>
      <c r="AC13" s="63" t="s">
        <v>117</v>
      </c>
      <c r="AD13" s="63" t="s">
        <v>159</v>
      </c>
      <c r="AE13" s="63" t="s">
        <v>117</v>
      </c>
      <c r="AF13" s="63" t="s">
        <v>425</v>
      </c>
      <c r="AG13" s="63" t="s">
        <v>91</v>
      </c>
      <c r="AH13" s="63" t="s">
        <v>293</v>
      </c>
      <c r="AI13" s="63" t="s">
        <v>57</v>
      </c>
      <c r="AJ13" s="63" t="s">
        <v>510</v>
      </c>
      <c r="AK13" s="63" t="s">
        <v>511</v>
      </c>
      <c r="AL13" s="63" t="s">
        <v>107</v>
      </c>
      <c r="AM13" s="63" t="s">
        <v>94</v>
      </c>
      <c r="AN13" s="63" t="s">
        <v>211</v>
      </c>
    </row>
    <row r="14" spans="1:40" ht="20.100000000000001" customHeight="1" x14ac:dyDescent="0.35">
      <c r="A14" s="64" t="s">
        <v>356</v>
      </c>
      <c r="B14" s="66" t="s">
        <v>181</v>
      </c>
      <c r="C14" s="66" t="s">
        <v>179</v>
      </c>
      <c r="D14" s="66" t="s">
        <v>178</v>
      </c>
      <c r="E14" s="66" t="s">
        <v>186</v>
      </c>
      <c r="F14" s="66" t="s">
        <v>227</v>
      </c>
      <c r="G14" s="66" t="s">
        <v>156</v>
      </c>
      <c r="H14" s="66" t="s">
        <v>179</v>
      </c>
      <c r="I14" s="66" t="s">
        <v>183</v>
      </c>
      <c r="J14" s="66" t="s">
        <v>357</v>
      </c>
      <c r="K14" s="66" t="s">
        <v>176</v>
      </c>
      <c r="L14" s="66" t="s">
        <v>181</v>
      </c>
      <c r="M14" s="66" t="s">
        <v>227</v>
      </c>
      <c r="N14" s="66" t="s">
        <v>378</v>
      </c>
      <c r="O14" s="66" t="s">
        <v>203</v>
      </c>
      <c r="P14" s="66" t="s">
        <v>266</v>
      </c>
      <c r="Q14" s="66" t="s">
        <v>145</v>
      </c>
      <c r="R14" s="66" t="s">
        <v>140</v>
      </c>
      <c r="S14" s="66" t="s">
        <v>140</v>
      </c>
      <c r="T14" s="66" t="s">
        <v>266</v>
      </c>
      <c r="U14" s="66" t="s">
        <v>140</v>
      </c>
      <c r="V14" s="66" t="s">
        <v>185</v>
      </c>
      <c r="W14" s="66" t="s">
        <v>265</v>
      </c>
      <c r="X14" s="66" t="s">
        <v>265</v>
      </c>
      <c r="Y14" s="66" t="s">
        <v>142</v>
      </c>
      <c r="Z14" s="66" t="s">
        <v>404</v>
      </c>
      <c r="AA14" s="66" t="s">
        <v>185</v>
      </c>
      <c r="AB14" s="66" t="s">
        <v>182</v>
      </c>
      <c r="AC14" s="66" t="s">
        <v>140</v>
      </c>
      <c r="AD14" s="66" t="s">
        <v>227</v>
      </c>
      <c r="AE14" s="66" t="s">
        <v>140</v>
      </c>
      <c r="AF14" s="66" t="s">
        <v>142</v>
      </c>
      <c r="AG14" s="66" t="s">
        <v>266</v>
      </c>
      <c r="AH14" s="66" t="s">
        <v>203</v>
      </c>
      <c r="AI14" s="66" t="s">
        <v>357</v>
      </c>
      <c r="AJ14" s="66" t="s">
        <v>154</v>
      </c>
      <c r="AK14" s="66" t="s">
        <v>281</v>
      </c>
      <c r="AL14" s="66" t="s">
        <v>207</v>
      </c>
      <c r="AM14" s="66" t="s">
        <v>378</v>
      </c>
      <c r="AN14" s="66" t="s">
        <v>205</v>
      </c>
    </row>
    <row r="15" spans="1:40" ht="20.100000000000001" customHeight="1" x14ac:dyDescent="0.35">
      <c r="A15" s="62" t="s">
        <v>362</v>
      </c>
      <c r="B15" s="63" t="s">
        <v>381</v>
      </c>
      <c r="C15" s="63" t="s">
        <v>349</v>
      </c>
      <c r="D15" s="63" t="s">
        <v>275</v>
      </c>
      <c r="E15" s="63" t="s">
        <v>57</v>
      </c>
      <c r="F15" s="63" t="s">
        <v>166</v>
      </c>
      <c r="G15" s="63" t="s">
        <v>212</v>
      </c>
      <c r="H15" s="63" t="s">
        <v>218</v>
      </c>
      <c r="I15" s="63" t="s">
        <v>200</v>
      </c>
      <c r="J15" s="63" t="s">
        <v>56</v>
      </c>
      <c r="K15" s="63" t="s">
        <v>215</v>
      </c>
      <c r="L15" s="63" t="s">
        <v>386</v>
      </c>
      <c r="M15" s="63" t="s">
        <v>121</v>
      </c>
      <c r="N15" s="63" t="s">
        <v>304</v>
      </c>
      <c r="O15" s="63" t="s">
        <v>67</v>
      </c>
      <c r="P15" s="63" t="s">
        <v>57</v>
      </c>
      <c r="Q15" s="63" t="s">
        <v>169</v>
      </c>
      <c r="R15" s="63" t="s">
        <v>94</v>
      </c>
      <c r="S15" s="63" t="s">
        <v>219</v>
      </c>
      <c r="T15" s="63" t="s">
        <v>107</v>
      </c>
      <c r="U15" s="63" t="s">
        <v>115</v>
      </c>
      <c r="V15" s="63" t="s">
        <v>50</v>
      </c>
      <c r="W15" s="63" t="s">
        <v>219</v>
      </c>
      <c r="X15" s="63" t="s">
        <v>94</v>
      </c>
      <c r="Y15" s="63" t="s">
        <v>57</v>
      </c>
      <c r="Z15" s="63" t="s">
        <v>115</v>
      </c>
      <c r="AA15" s="63" t="s">
        <v>293</v>
      </c>
      <c r="AB15" s="63" t="s">
        <v>57</v>
      </c>
      <c r="AC15" s="63" t="s">
        <v>117</v>
      </c>
      <c r="AD15" s="63" t="s">
        <v>370</v>
      </c>
      <c r="AE15" s="63" t="s">
        <v>50</v>
      </c>
      <c r="AF15" s="63" t="s">
        <v>290</v>
      </c>
      <c r="AG15" s="63" t="s">
        <v>107</v>
      </c>
      <c r="AH15" s="63" t="s">
        <v>87</v>
      </c>
      <c r="AI15" s="63" t="s">
        <v>115</v>
      </c>
      <c r="AJ15" s="63" t="s">
        <v>368</v>
      </c>
      <c r="AK15" s="63" t="s">
        <v>97</v>
      </c>
      <c r="AL15" s="63" t="s">
        <v>171</v>
      </c>
      <c r="AM15" s="63" t="s">
        <v>115</v>
      </c>
      <c r="AN15" s="63" t="s">
        <v>221</v>
      </c>
    </row>
    <row r="16" spans="1:40" ht="20.100000000000001" customHeight="1" x14ac:dyDescent="0.35">
      <c r="A16" s="64" t="s">
        <v>377</v>
      </c>
      <c r="B16" s="66" t="s">
        <v>180</v>
      </c>
      <c r="C16" s="66" t="s">
        <v>207</v>
      </c>
      <c r="D16" s="66" t="s">
        <v>187</v>
      </c>
      <c r="E16" s="66" t="s">
        <v>264</v>
      </c>
      <c r="F16" s="66" t="s">
        <v>202</v>
      </c>
      <c r="G16" s="66" t="s">
        <v>203</v>
      </c>
      <c r="H16" s="66" t="s">
        <v>183</v>
      </c>
      <c r="I16" s="66" t="s">
        <v>203</v>
      </c>
      <c r="J16" s="66" t="s">
        <v>228</v>
      </c>
      <c r="K16" s="66" t="s">
        <v>180</v>
      </c>
      <c r="L16" s="66" t="s">
        <v>183</v>
      </c>
      <c r="M16" s="66" t="s">
        <v>207</v>
      </c>
      <c r="N16" s="66" t="s">
        <v>225</v>
      </c>
      <c r="O16" s="66" t="s">
        <v>202</v>
      </c>
      <c r="P16" s="66" t="s">
        <v>205</v>
      </c>
      <c r="Q16" s="66" t="s">
        <v>227</v>
      </c>
      <c r="R16" s="66" t="s">
        <v>182</v>
      </c>
      <c r="S16" s="66" t="s">
        <v>460</v>
      </c>
      <c r="T16" s="66" t="s">
        <v>179</v>
      </c>
      <c r="U16" s="66" t="s">
        <v>140</v>
      </c>
      <c r="V16" s="66" t="s">
        <v>149</v>
      </c>
      <c r="W16" s="66" t="s">
        <v>266</v>
      </c>
      <c r="X16" s="66" t="s">
        <v>265</v>
      </c>
      <c r="Y16" s="66" t="s">
        <v>183</v>
      </c>
      <c r="Z16" s="66" t="s">
        <v>140</v>
      </c>
      <c r="AA16" s="66" t="s">
        <v>227</v>
      </c>
      <c r="AB16" s="66" t="s">
        <v>205</v>
      </c>
      <c r="AC16" s="66" t="s">
        <v>140</v>
      </c>
      <c r="AD16" s="66" t="s">
        <v>181</v>
      </c>
      <c r="AE16" s="66" t="s">
        <v>265</v>
      </c>
      <c r="AF16" s="66" t="s">
        <v>227</v>
      </c>
      <c r="AG16" s="66" t="s">
        <v>265</v>
      </c>
      <c r="AH16" s="66" t="s">
        <v>180</v>
      </c>
      <c r="AI16" s="66" t="s">
        <v>140</v>
      </c>
      <c r="AJ16" s="66" t="s">
        <v>176</v>
      </c>
      <c r="AK16" s="66" t="s">
        <v>227</v>
      </c>
      <c r="AL16" s="66" t="s">
        <v>225</v>
      </c>
      <c r="AM16" s="66" t="s">
        <v>140</v>
      </c>
      <c r="AN16" s="66" t="s">
        <v>205</v>
      </c>
    </row>
    <row r="17" spans="1:40" ht="20.100000000000001" customHeight="1" x14ac:dyDescent="0.35">
      <c r="A17" s="62" t="s">
        <v>379</v>
      </c>
      <c r="B17" s="63" t="s">
        <v>445</v>
      </c>
      <c r="C17" s="63" t="s">
        <v>168</v>
      </c>
      <c r="D17" s="63" t="s">
        <v>194</v>
      </c>
      <c r="E17" s="63" t="s">
        <v>171</v>
      </c>
      <c r="F17" s="63" t="s">
        <v>87</v>
      </c>
      <c r="G17" s="63" t="s">
        <v>349</v>
      </c>
      <c r="H17" s="63" t="s">
        <v>305</v>
      </c>
      <c r="I17" s="63" t="s">
        <v>215</v>
      </c>
      <c r="J17" s="63" t="s">
        <v>88</v>
      </c>
      <c r="K17" s="63" t="s">
        <v>222</v>
      </c>
      <c r="L17" s="63" t="s">
        <v>475</v>
      </c>
      <c r="M17" s="63" t="s">
        <v>118</v>
      </c>
      <c r="N17" s="63" t="s">
        <v>274</v>
      </c>
      <c r="O17" s="63" t="s">
        <v>284</v>
      </c>
      <c r="P17" s="63" t="s">
        <v>53</v>
      </c>
      <c r="Q17" s="63" t="s">
        <v>278</v>
      </c>
      <c r="R17" s="63" t="s">
        <v>57</v>
      </c>
      <c r="S17" s="63" t="s">
        <v>117</v>
      </c>
      <c r="T17" s="63" t="s">
        <v>117</v>
      </c>
      <c r="U17" s="63" t="s">
        <v>219</v>
      </c>
      <c r="V17" s="63" t="s">
        <v>117</v>
      </c>
      <c r="W17" s="63" t="s">
        <v>276</v>
      </c>
      <c r="X17" s="63" t="s">
        <v>284</v>
      </c>
      <c r="Y17" s="63" t="s">
        <v>107</v>
      </c>
      <c r="Z17" s="63" t="s">
        <v>115</v>
      </c>
      <c r="AA17" s="63" t="s">
        <v>313</v>
      </c>
      <c r="AB17" s="63" t="s">
        <v>53</v>
      </c>
      <c r="AC17" s="63" t="s">
        <v>121</v>
      </c>
      <c r="AD17" s="63" t="s">
        <v>285</v>
      </c>
      <c r="AE17" s="63" t="s">
        <v>217</v>
      </c>
      <c r="AF17" s="63" t="s">
        <v>215</v>
      </c>
      <c r="AG17" s="63" t="s">
        <v>211</v>
      </c>
      <c r="AH17" s="63" t="s">
        <v>58</v>
      </c>
      <c r="AI17" s="63" t="s">
        <v>219</v>
      </c>
      <c r="AJ17" s="63" t="s">
        <v>374</v>
      </c>
      <c r="AK17" s="63" t="s">
        <v>224</v>
      </c>
      <c r="AL17" s="63" t="s">
        <v>118</v>
      </c>
      <c r="AM17" s="63" t="s">
        <v>115</v>
      </c>
      <c r="AN17" s="63" t="s">
        <v>312</v>
      </c>
    </row>
    <row r="18" spans="1:40" ht="20.100000000000001" customHeight="1" x14ac:dyDescent="0.35">
      <c r="A18" s="64" t="s">
        <v>384</v>
      </c>
      <c r="B18" s="66" t="s">
        <v>225</v>
      </c>
      <c r="C18" s="66" t="s">
        <v>228</v>
      </c>
      <c r="D18" s="66" t="s">
        <v>225</v>
      </c>
      <c r="E18" s="66">
        <v>0.04</v>
      </c>
      <c r="F18" s="66">
        <v>0.06</v>
      </c>
      <c r="G18" s="66" t="s">
        <v>202</v>
      </c>
      <c r="H18" s="66" t="s">
        <v>202</v>
      </c>
      <c r="I18" s="66" t="s">
        <v>225</v>
      </c>
      <c r="J18" s="66" t="s">
        <v>207</v>
      </c>
      <c r="K18" s="66" t="s">
        <v>202</v>
      </c>
      <c r="L18" s="66">
        <v>0.1</v>
      </c>
      <c r="M18" s="66" t="s">
        <v>264</v>
      </c>
      <c r="N18" s="66" t="s">
        <v>207</v>
      </c>
      <c r="O18" s="66">
        <v>0.05</v>
      </c>
      <c r="P18" s="66" t="s">
        <v>207</v>
      </c>
      <c r="Q18" s="66" t="s">
        <v>180</v>
      </c>
      <c r="R18" s="66">
        <v>0.16</v>
      </c>
      <c r="S18" s="66" t="s">
        <v>156</v>
      </c>
      <c r="T18" s="66">
        <v>0.04</v>
      </c>
      <c r="U18" s="66" t="s">
        <v>180</v>
      </c>
      <c r="V18" s="66">
        <v>0.08</v>
      </c>
      <c r="W18" s="66">
        <v>0.09</v>
      </c>
      <c r="X18" s="66" t="s">
        <v>205</v>
      </c>
      <c r="Y18" s="66" t="s">
        <v>206</v>
      </c>
      <c r="Z18" s="66" t="s">
        <v>140</v>
      </c>
      <c r="AA18" s="66" t="s">
        <v>180</v>
      </c>
      <c r="AB18" s="66">
        <v>0.08</v>
      </c>
      <c r="AC18" s="66" t="s">
        <v>264</v>
      </c>
      <c r="AD18" s="66" t="s">
        <v>206</v>
      </c>
      <c r="AE18" s="66" t="s">
        <v>205</v>
      </c>
      <c r="AF18" s="66" t="s">
        <v>180</v>
      </c>
      <c r="AG18" s="66" t="s">
        <v>264</v>
      </c>
      <c r="AH18" s="66" t="s">
        <v>182</v>
      </c>
      <c r="AI18" s="66" t="s">
        <v>176</v>
      </c>
      <c r="AJ18" s="66" t="s">
        <v>183</v>
      </c>
      <c r="AK18" s="66" t="s">
        <v>202</v>
      </c>
      <c r="AL18" s="66" t="s">
        <v>228</v>
      </c>
      <c r="AM18" s="66" t="s">
        <v>140</v>
      </c>
      <c r="AN18" s="66">
        <v>0.06</v>
      </c>
    </row>
    <row r="19" spans="1:40" ht="20.100000000000001" customHeight="1" x14ac:dyDescent="0.35">
      <c r="A19" s="62" t="s">
        <v>389</v>
      </c>
      <c r="B19" s="63" t="s">
        <v>51</v>
      </c>
      <c r="C19" s="63" t="s">
        <v>221</v>
      </c>
      <c r="D19" s="63" t="s">
        <v>91</v>
      </c>
      <c r="E19" s="63" t="s">
        <v>117</v>
      </c>
      <c r="F19" s="63" t="s">
        <v>91</v>
      </c>
      <c r="G19" s="63" t="s">
        <v>217</v>
      </c>
      <c r="H19" s="63" t="s">
        <v>171</v>
      </c>
      <c r="I19" s="63" t="s">
        <v>220</v>
      </c>
      <c r="J19" s="63" t="s">
        <v>118</v>
      </c>
      <c r="K19" s="63" t="s">
        <v>118</v>
      </c>
      <c r="L19" s="63" t="s">
        <v>221</v>
      </c>
      <c r="M19" s="63" t="s">
        <v>94</v>
      </c>
      <c r="N19" s="63" t="s">
        <v>118</v>
      </c>
      <c r="O19" s="63" t="s">
        <v>115</v>
      </c>
      <c r="P19" s="63" t="s">
        <v>94</v>
      </c>
      <c r="Q19" s="63" t="s">
        <v>91</v>
      </c>
      <c r="R19" s="63" t="s">
        <v>115</v>
      </c>
      <c r="S19" s="63" t="s">
        <v>115</v>
      </c>
      <c r="T19" s="63" t="s">
        <v>117</v>
      </c>
      <c r="U19" s="63" t="s">
        <v>115</v>
      </c>
      <c r="V19" s="63" t="s">
        <v>115</v>
      </c>
      <c r="W19" s="63" t="s">
        <v>117</v>
      </c>
      <c r="X19" s="63" t="s">
        <v>94</v>
      </c>
      <c r="Y19" s="63" t="s">
        <v>50</v>
      </c>
      <c r="Z19" s="63" t="s">
        <v>117</v>
      </c>
      <c r="AA19" s="63" t="s">
        <v>171</v>
      </c>
      <c r="AB19" s="63" t="s">
        <v>117</v>
      </c>
      <c r="AC19" s="63" t="s">
        <v>117</v>
      </c>
      <c r="AD19" s="63" t="s">
        <v>107</v>
      </c>
      <c r="AE19" s="63" t="s">
        <v>219</v>
      </c>
      <c r="AF19" s="63" t="s">
        <v>276</v>
      </c>
      <c r="AG19" s="63" t="s">
        <v>107</v>
      </c>
      <c r="AH19" s="63" t="s">
        <v>115</v>
      </c>
      <c r="AI19" s="63" t="s">
        <v>115</v>
      </c>
      <c r="AJ19" s="63" t="s">
        <v>211</v>
      </c>
      <c r="AK19" s="63" t="s">
        <v>197</v>
      </c>
      <c r="AL19" s="63" t="s">
        <v>94</v>
      </c>
      <c r="AM19" s="63" t="s">
        <v>115</v>
      </c>
      <c r="AN19" s="63" t="s">
        <v>53</v>
      </c>
    </row>
    <row r="20" spans="1:40" ht="20.100000000000001" customHeight="1" x14ac:dyDescent="0.35">
      <c r="A20" s="64" t="s">
        <v>390</v>
      </c>
      <c r="B20" s="66" t="s">
        <v>266</v>
      </c>
      <c r="C20" s="66">
        <v>0.02</v>
      </c>
      <c r="D20" s="66" t="s">
        <v>265</v>
      </c>
      <c r="E20" s="66" t="s">
        <v>265</v>
      </c>
      <c r="F20" s="66" t="s">
        <v>266</v>
      </c>
      <c r="G20" s="66" t="s">
        <v>266</v>
      </c>
      <c r="H20" s="66" t="s">
        <v>266</v>
      </c>
      <c r="I20" s="66" t="s">
        <v>266</v>
      </c>
      <c r="J20" s="66" t="s">
        <v>266</v>
      </c>
      <c r="K20" s="66" t="s">
        <v>266</v>
      </c>
      <c r="L20" s="66" t="s">
        <v>205</v>
      </c>
      <c r="M20" s="66" t="s">
        <v>265</v>
      </c>
      <c r="N20" s="66">
        <v>0.03</v>
      </c>
      <c r="O20" s="66" t="s">
        <v>140</v>
      </c>
      <c r="P20" s="66">
        <v>0.02</v>
      </c>
      <c r="Q20" s="66">
        <v>0.03</v>
      </c>
      <c r="R20" s="66" t="s">
        <v>140</v>
      </c>
      <c r="S20" s="66" t="s">
        <v>140</v>
      </c>
      <c r="T20" s="66" t="s">
        <v>205</v>
      </c>
      <c r="U20" s="66" t="s">
        <v>140</v>
      </c>
      <c r="V20" s="66" t="s">
        <v>140</v>
      </c>
      <c r="W20" s="66" t="s">
        <v>265</v>
      </c>
      <c r="X20" s="66" t="s">
        <v>265</v>
      </c>
      <c r="Y20" s="66" t="s">
        <v>203</v>
      </c>
      <c r="Z20" s="66" t="s">
        <v>299</v>
      </c>
      <c r="AA20" s="66" t="s">
        <v>264</v>
      </c>
      <c r="AB20" s="66" t="s">
        <v>265</v>
      </c>
      <c r="AC20" s="66" t="s">
        <v>265</v>
      </c>
      <c r="AD20" s="66" t="s">
        <v>266</v>
      </c>
      <c r="AE20" s="66">
        <v>0.02</v>
      </c>
      <c r="AF20" s="66">
        <v>0.03</v>
      </c>
      <c r="AG20" s="66" t="s">
        <v>265</v>
      </c>
      <c r="AH20" s="66" t="s">
        <v>140</v>
      </c>
      <c r="AI20" s="66" t="s">
        <v>205</v>
      </c>
      <c r="AJ20" s="66" t="s">
        <v>264</v>
      </c>
      <c r="AK20" s="66">
        <v>0.04</v>
      </c>
      <c r="AL20" s="66" t="s">
        <v>266</v>
      </c>
      <c r="AM20" s="66" t="s">
        <v>140</v>
      </c>
      <c r="AN20" s="66" t="s">
        <v>265</v>
      </c>
    </row>
    <row r="21" spans="1:40" x14ac:dyDescent="0.3">
      <c r="B21" s="81">
        <f>((B10)+(B12)+(B14)+(B16)+(B18)+(B20))</f>
        <v>0.99999999999999989</v>
      </c>
      <c r="C21" s="81">
        <f t="shared" ref="C21:AN21" si="0">((C10)+(C12)+(C14)+(C16)+(C18)+(C20))</f>
        <v>1</v>
      </c>
      <c r="D21" s="81">
        <f t="shared" si="0"/>
        <v>1</v>
      </c>
      <c r="E21" s="81">
        <f t="shared" si="0"/>
        <v>1</v>
      </c>
      <c r="F21" s="81">
        <f t="shared" si="0"/>
        <v>1</v>
      </c>
      <c r="G21" s="81">
        <f t="shared" si="0"/>
        <v>1</v>
      </c>
      <c r="H21" s="81">
        <f t="shared" si="0"/>
        <v>1</v>
      </c>
      <c r="I21" s="81">
        <f t="shared" si="0"/>
        <v>1</v>
      </c>
      <c r="J21" s="81">
        <f t="shared" si="0"/>
        <v>1</v>
      </c>
      <c r="K21" s="81">
        <f t="shared" si="0"/>
        <v>1</v>
      </c>
      <c r="L21" s="81">
        <f t="shared" si="0"/>
        <v>1</v>
      </c>
      <c r="M21" s="81">
        <f t="shared" si="0"/>
        <v>1</v>
      </c>
      <c r="N21" s="81">
        <f t="shared" si="0"/>
        <v>1</v>
      </c>
      <c r="O21" s="81">
        <f t="shared" si="0"/>
        <v>1</v>
      </c>
      <c r="P21" s="81">
        <f t="shared" si="0"/>
        <v>1.0000000000000002</v>
      </c>
      <c r="Q21" s="81">
        <f t="shared" si="0"/>
        <v>1</v>
      </c>
      <c r="R21" s="81">
        <f t="shared" si="0"/>
        <v>1</v>
      </c>
      <c r="S21" s="81">
        <f t="shared" si="0"/>
        <v>1</v>
      </c>
      <c r="T21" s="81">
        <f t="shared" si="0"/>
        <v>1</v>
      </c>
      <c r="U21" s="81">
        <f t="shared" si="0"/>
        <v>1.0000000000000002</v>
      </c>
      <c r="V21" s="81">
        <f t="shared" si="0"/>
        <v>0.99999999999999989</v>
      </c>
      <c r="W21" s="81">
        <f t="shared" si="0"/>
        <v>1</v>
      </c>
      <c r="X21" s="81">
        <f t="shared" si="0"/>
        <v>1</v>
      </c>
      <c r="Y21" s="81">
        <f t="shared" si="0"/>
        <v>1</v>
      </c>
      <c r="Z21" s="81">
        <f t="shared" si="0"/>
        <v>1</v>
      </c>
      <c r="AA21" s="81">
        <f t="shared" si="0"/>
        <v>1</v>
      </c>
      <c r="AB21" s="81">
        <f t="shared" si="0"/>
        <v>1</v>
      </c>
      <c r="AC21" s="81">
        <f t="shared" si="0"/>
        <v>1</v>
      </c>
      <c r="AD21" s="81">
        <f t="shared" si="0"/>
        <v>1</v>
      </c>
      <c r="AE21" s="81">
        <f t="shared" si="0"/>
        <v>1</v>
      </c>
      <c r="AF21" s="81">
        <f t="shared" si="0"/>
        <v>1</v>
      </c>
      <c r="AG21" s="81">
        <f t="shared" si="0"/>
        <v>1</v>
      </c>
      <c r="AH21" s="81">
        <f t="shared" si="0"/>
        <v>1</v>
      </c>
      <c r="AI21" s="81">
        <f t="shared" si="0"/>
        <v>1</v>
      </c>
      <c r="AJ21" s="81">
        <f t="shared" si="0"/>
        <v>1</v>
      </c>
      <c r="AK21" s="81">
        <f t="shared" si="0"/>
        <v>1</v>
      </c>
      <c r="AL21" s="81">
        <f t="shared" si="0"/>
        <v>1</v>
      </c>
      <c r="AM21" s="81">
        <f t="shared" si="0"/>
        <v>1</v>
      </c>
      <c r="AN21" s="81">
        <f t="shared" si="0"/>
        <v>1</v>
      </c>
    </row>
  </sheetData>
  <sheetProtection algorithmName="SHA-512" hashValue="o08pn2zSrmhDEPHrUv1vN0egoMBSeG0+e5eT0/MeQXNLjD148f5RUc+Ze4VeKA+fIFrPug3lSs36VHwuWjssOg==" saltValue="ZR6vqzNYjxzgEL7QxtmeHQ=="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7 B20 D20:M20 B19:AN19 B18:D18 G18:K18 M18:N18 O20 P18:Q18 R20:AD20 S18 U18 X18:AA18 AC18:AM18 AG20:AJ20 AL20:AN20"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46.664062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681</v>
      </c>
      <c r="B3" s="158"/>
      <c r="C3" s="158"/>
      <c r="D3" s="158"/>
      <c r="E3" s="158"/>
      <c r="F3" s="158"/>
      <c r="G3" s="158"/>
      <c r="H3" s="158"/>
      <c r="I3" s="158"/>
      <c r="J3" s="158"/>
      <c r="K3" s="158"/>
      <c r="L3" s="158"/>
      <c r="M3" s="158"/>
      <c r="N3" s="158"/>
      <c r="O3" s="158"/>
      <c r="AM3" s="59" t="s">
        <v>664</v>
      </c>
    </row>
    <row r="4" spans="1:40" ht="6.6"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233</v>
      </c>
      <c r="C8" s="65" t="s">
        <v>234</v>
      </c>
      <c r="D8" s="65" t="s">
        <v>235</v>
      </c>
      <c r="E8" s="65" t="s">
        <v>236</v>
      </c>
      <c r="F8" s="65" t="s">
        <v>393</v>
      </c>
      <c r="G8" s="65" t="s">
        <v>77</v>
      </c>
      <c r="H8" s="65" t="s">
        <v>333</v>
      </c>
      <c r="I8" s="65" t="s">
        <v>238</v>
      </c>
      <c r="J8" s="65" t="s">
        <v>79</v>
      </c>
      <c r="K8" s="65" t="s">
        <v>335</v>
      </c>
      <c r="L8" s="65" t="s">
        <v>81</v>
      </c>
      <c r="M8" s="65" t="s">
        <v>508</v>
      </c>
      <c r="N8" s="65" t="s">
        <v>83</v>
      </c>
      <c r="O8" s="65" t="s">
        <v>240</v>
      </c>
      <c r="P8" s="65" t="s">
        <v>243</v>
      </c>
      <c r="Q8" s="65" t="s">
        <v>93</v>
      </c>
      <c r="R8" s="65" t="s">
        <v>301</v>
      </c>
      <c r="S8" s="65" t="s">
        <v>50</v>
      </c>
      <c r="T8" s="65" t="s">
        <v>305</v>
      </c>
      <c r="U8" s="65" t="s">
        <v>90</v>
      </c>
      <c r="V8" s="65" t="s">
        <v>91</v>
      </c>
      <c r="W8" s="65" t="s">
        <v>241</v>
      </c>
      <c r="X8" s="65" t="s">
        <v>86</v>
      </c>
      <c r="Y8" s="65" t="s">
        <v>56</v>
      </c>
      <c r="Z8" s="65" t="s">
        <v>219</v>
      </c>
      <c r="AA8" s="65" t="s">
        <v>82</v>
      </c>
      <c r="AB8" s="65" t="s">
        <v>97</v>
      </c>
      <c r="AC8" s="65" t="s">
        <v>98</v>
      </c>
      <c r="AD8" s="65" t="s">
        <v>402</v>
      </c>
      <c r="AE8" s="65" t="s">
        <v>100</v>
      </c>
      <c r="AF8" s="65" t="s">
        <v>101</v>
      </c>
      <c r="AG8" s="65" t="s">
        <v>339</v>
      </c>
      <c r="AH8" s="65" t="s">
        <v>340</v>
      </c>
      <c r="AI8" s="65" t="s">
        <v>58</v>
      </c>
      <c r="AJ8" s="65" t="s">
        <v>424</v>
      </c>
      <c r="AK8" s="65" t="s">
        <v>105</v>
      </c>
      <c r="AL8" s="65" t="s">
        <v>106</v>
      </c>
      <c r="AM8" s="65" t="s">
        <v>107</v>
      </c>
      <c r="AN8" s="65" t="s">
        <v>108</v>
      </c>
    </row>
    <row r="9" spans="1:40" ht="20.100000000000001" customHeight="1" x14ac:dyDescent="0.35">
      <c r="A9" s="62" t="s">
        <v>379</v>
      </c>
      <c r="B9" s="63" t="s">
        <v>512</v>
      </c>
      <c r="C9" s="63" t="s">
        <v>99</v>
      </c>
      <c r="D9" s="63" t="s">
        <v>44</v>
      </c>
      <c r="E9" s="63" t="s">
        <v>198</v>
      </c>
      <c r="F9" s="63" t="s">
        <v>296</v>
      </c>
      <c r="G9" s="63" t="s">
        <v>128</v>
      </c>
      <c r="H9" s="63" t="s">
        <v>97</v>
      </c>
      <c r="I9" s="63" t="s">
        <v>408</v>
      </c>
      <c r="J9" s="63" t="s">
        <v>201</v>
      </c>
      <c r="K9" s="63" t="s">
        <v>415</v>
      </c>
      <c r="L9" s="63" t="s">
        <v>513</v>
      </c>
      <c r="M9" s="63" t="s">
        <v>349</v>
      </c>
      <c r="N9" s="63" t="s">
        <v>445</v>
      </c>
      <c r="O9" s="63" t="s">
        <v>159</v>
      </c>
      <c r="P9" s="63" t="s">
        <v>109</v>
      </c>
      <c r="Q9" s="63" t="s">
        <v>416</v>
      </c>
      <c r="R9" s="63" t="s">
        <v>58</v>
      </c>
      <c r="S9" s="63" t="s">
        <v>94</v>
      </c>
      <c r="T9" s="63" t="s">
        <v>220</v>
      </c>
      <c r="U9" s="63" t="s">
        <v>94</v>
      </c>
      <c r="V9" s="63" t="s">
        <v>50</v>
      </c>
      <c r="W9" s="63" t="s">
        <v>223</v>
      </c>
      <c r="X9" s="63" t="s">
        <v>209</v>
      </c>
      <c r="Y9" s="63" t="s">
        <v>171</v>
      </c>
      <c r="Z9" s="63" t="s">
        <v>115</v>
      </c>
      <c r="AA9" s="63" t="s">
        <v>373</v>
      </c>
      <c r="AB9" s="63" t="s">
        <v>349</v>
      </c>
      <c r="AC9" s="63" t="s">
        <v>306</v>
      </c>
      <c r="AD9" s="63" t="s">
        <v>428</v>
      </c>
      <c r="AE9" s="63" t="s">
        <v>109</v>
      </c>
      <c r="AF9" s="63" t="s">
        <v>236</v>
      </c>
      <c r="AG9" s="63" t="s">
        <v>431</v>
      </c>
      <c r="AH9" s="63" t="s">
        <v>407</v>
      </c>
      <c r="AI9" s="63" t="s">
        <v>219</v>
      </c>
      <c r="AJ9" s="63" t="s">
        <v>114</v>
      </c>
      <c r="AK9" s="63" t="s">
        <v>240</v>
      </c>
      <c r="AL9" s="63" t="s">
        <v>313</v>
      </c>
      <c r="AM9" s="63" t="s">
        <v>219</v>
      </c>
      <c r="AN9" s="63" t="s">
        <v>514</v>
      </c>
    </row>
    <row r="10" spans="1:40" ht="20.100000000000001" customHeight="1" x14ac:dyDescent="0.35">
      <c r="A10" s="64" t="s">
        <v>384</v>
      </c>
      <c r="B10" s="66" t="s">
        <v>185</v>
      </c>
      <c r="C10" s="66" t="s">
        <v>229</v>
      </c>
      <c r="D10" s="66" t="s">
        <v>378</v>
      </c>
      <c r="E10" s="66" t="s">
        <v>263</v>
      </c>
      <c r="F10" s="66" t="s">
        <v>156</v>
      </c>
      <c r="G10" s="66" t="s">
        <v>148</v>
      </c>
      <c r="H10" s="66" t="s">
        <v>149</v>
      </c>
      <c r="I10" s="66" t="s">
        <v>299</v>
      </c>
      <c r="J10" s="66" t="s">
        <v>378</v>
      </c>
      <c r="K10" s="66" t="s">
        <v>153</v>
      </c>
      <c r="L10" s="66" t="s">
        <v>360</v>
      </c>
      <c r="M10" s="66" t="s">
        <v>378</v>
      </c>
      <c r="N10" s="66" t="s">
        <v>357</v>
      </c>
      <c r="O10" s="66" t="s">
        <v>178</v>
      </c>
      <c r="P10" s="66" t="s">
        <v>149</v>
      </c>
      <c r="Q10" s="66" t="s">
        <v>360</v>
      </c>
      <c r="R10" s="66" t="s">
        <v>137</v>
      </c>
      <c r="S10" s="66">
        <v>0.5</v>
      </c>
      <c r="T10" s="66">
        <v>0.42</v>
      </c>
      <c r="U10" s="66" t="s">
        <v>225</v>
      </c>
      <c r="V10" s="66" t="s">
        <v>149</v>
      </c>
      <c r="W10" s="66" t="s">
        <v>150</v>
      </c>
      <c r="X10" s="66" t="s">
        <v>227</v>
      </c>
      <c r="Y10" s="66">
        <v>0.17</v>
      </c>
      <c r="Z10" s="66" t="s">
        <v>228</v>
      </c>
      <c r="AA10" s="66">
        <v>0.45</v>
      </c>
      <c r="AB10" s="66" t="s">
        <v>153</v>
      </c>
      <c r="AC10" s="66">
        <v>0.36</v>
      </c>
      <c r="AD10" s="66">
        <v>0.42</v>
      </c>
      <c r="AE10" s="66">
        <v>0.15</v>
      </c>
      <c r="AF10" s="66" t="s">
        <v>263</v>
      </c>
      <c r="AG10" s="66">
        <v>0.24</v>
      </c>
      <c r="AH10" s="66">
        <v>0.35</v>
      </c>
      <c r="AI10" s="66" t="s">
        <v>227</v>
      </c>
      <c r="AJ10" s="66">
        <v>0.36</v>
      </c>
      <c r="AK10" s="66" t="s">
        <v>360</v>
      </c>
      <c r="AL10" s="66" t="s">
        <v>175</v>
      </c>
      <c r="AM10" s="66" t="s">
        <v>358</v>
      </c>
      <c r="AN10" s="66">
        <v>0.31</v>
      </c>
    </row>
    <row r="11" spans="1:40" ht="20.100000000000001" customHeight="1" x14ac:dyDescent="0.35">
      <c r="A11" s="62" t="s">
        <v>342</v>
      </c>
      <c r="B11" s="63" t="s">
        <v>406</v>
      </c>
      <c r="C11" s="63" t="s">
        <v>431</v>
      </c>
      <c r="D11" s="63" t="s">
        <v>454</v>
      </c>
      <c r="E11" s="63" t="s">
        <v>215</v>
      </c>
      <c r="F11" s="63" t="s">
        <v>459</v>
      </c>
      <c r="G11" s="63" t="s">
        <v>372</v>
      </c>
      <c r="H11" s="63" t="s">
        <v>49</v>
      </c>
      <c r="I11" s="63" t="s">
        <v>416</v>
      </c>
      <c r="J11" s="63" t="s">
        <v>441</v>
      </c>
      <c r="K11" s="63" t="s">
        <v>292</v>
      </c>
      <c r="L11" s="63" t="s">
        <v>310</v>
      </c>
      <c r="M11" s="63" t="s">
        <v>370</v>
      </c>
      <c r="N11" s="63" t="s">
        <v>122</v>
      </c>
      <c r="O11" s="63" t="s">
        <v>109</v>
      </c>
      <c r="P11" s="63" t="s">
        <v>118</v>
      </c>
      <c r="Q11" s="63" t="s">
        <v>163</v>
      </c>
      <c r="R11" s="63" t="s">
        <v>115</v>
      </c>
      <c r="S11" s="63" t="s">
        <v>115</v>
      </c>
      <c r="T11" s="63" t="s">
        <v>118</v>
      </c>
      <c r="U11" s="63" t="s">
        <v>53</v>
      </c>
      <c r="V11" s="63" t="s">
        <v>219</v>
      </c>
      <c r="W11" s="63" t="s">
        <v>171</v>
      </c>
      <c r="X11" s="63" t="s">
        <v>125</v>
      </c>
      <c r="Y11" s="63" t="s">
        <v>276</v>
      </c>
      <c r="Z11" s="63" t="s">
        <v>94</v>
      </c>
      <c r="AA11" s="63" t="s">
        <v>221</v>
      </c>
      <c r="AB11" s="63" t="s">
        <v>217</v>
      </c>
      <c r="AC11" s="63" t="s">
        <v>285</v>
      </c>
      <c r="AD11" s="63" t="s">
        <v>274</v>
      </c>
      <c r="AE11" s="63" t="s">
        <v>253</v>
      </c>
      <c r="AF11" s="63" t="s">
        <v>314</v>
      </c>
      <c r="AG11" s="63" t="s">
        <v>501</v>
      </c>
      <c r="AH11" s="63" t="s">
        <v>193</v>
      </c>
      <c r="AI11" s="63" t="s">
        <v>171</v>
      </c>
      <c r="AJ11" s="63" t="s">
        <v>431</v>
      </c>
      <c r="AK11" s="63" t="s">
        <v>112</v>
      </c>
      <c r="AL11" s="63" t="s">
        <v>167</v>
      </c>
      <c r="AM11" s="63" t="s">
        <v>117</v>
      </c>
      <c r="AN11" s="63" t="s">
        <v>509</v>
      </c>
    </row>
    <row r="12" spans="1:40" ht="20.100000000000001" customHeight="1" x14ac:dyDescent="0.35">
      <c r="A12" s="64" t="s">
        <v>356</v>
      </c>
      <c r="B12" s="66" t="s">
        <v>156</v>
      </c>
      <c r="C12" s="66" t="s">
        <v>208</v>
      </c>
      <c r="D12" s="66" t="s">
        <v>184</v>
      </c>
      <c r="E12" s="66" t="s">
        <v>360</v>
      </c>
      <c r="F12" s="66" t="s">
        <v>186</v>
      </c>
      <c r="G12" s="66" t="s">
        <v>175</v>
      </c>
      <c r="H12" s="66" t="s">
        <v>187</v>
      </c>
      <c r="I12" s="66" t="s">
        <v>177</v>
      </c>
      <c r="J12" s="66" t="s">
        <v>360</v>
      </c>
      <c r="K12" s="66" t="s">
        <v>179</v>
      </c>
      <c r="L12" s="66" t="s">
        <v>181</v>
      </c>
      <c r="M12" s="66" t="s">
        <v>184</v>
      </c>
      <c r="N12" s="66" t="s">
        <v>156</v>
      </c>
      <c r="O12" s="66" t="s">
        <v>174</v>
      </c>
      <c r="P12" s="66" t="s">
        <v>204</v>
      </c>
      <c r="Q12" s="66" t="s">
        <v>378</v>
      </c>
      <c r="R12" s="66" t="s">
        <v>140</v>
      </c>
      <c r="S12" s="66" t="s">
        <v>202</v>
      </c>
      <c r="T12" s="66" t="s">
        <v>156</v>
      </c>
      <c r="U12" s="66" t="s">
        <v>360</v>
      </c>
      <c r="V12" s="66" t="s">
        <v>185</v>
      </c>
      <c r="W12" s="66" t="s">
        <v>264</v>
      </c>
      <c r="X12" s="66" t="s">
        <v>153</v>
      </c>
      <c r="Y12" s="66" t="s">
        <v>288</v>
      </c>
      <c r="Z12" s="66" t="s">
        <v>444</v>
      </c>
      <c r="AA12" s="66" t="s">
        <v>202</v>
      </c>
      <c r="AB12" s="66" t="s">
        <v>225</v>
      </c>
      <c r="AC12" s="66" t="s">
        <v>187</v>
      </c>
      <c r="AD12" s="66" t="s">
        <v>228</v>
      </c>
      <c r="AE12" s="66" t="s">
        <v>151</v>
      </c>
      <c r="AF12" s="66" t="s">
        <v>299</v>
      </c>
      <c r="AG12" s="66" t="s">
        <v>378</v>
      </c>
      <c r="AH12" s="66" t="s">
        <v>181</v>
      </c>
      <c r="AI12" s="66" t="s">
        <v>151</v>
      </c>
      <c r="AJ12" s="66" t="s">
        <v>177</v>
      </c>
      <c r="AK12" s="66" t="s">
        <v>186</v>
      </c>
      <c r="AL12" s="66" t="s">
        <v>378</v>
      </c>
      <c r="AM12" s="66" t="s">
        <v>187</v>
      </c>
      <c r="AN12" s="66" t="s">
        <v>227</v>
      </c>
    </row>
    <row r="13" spans="1:40" ht="20.100000000000001" customHeight="1" x14ac:dyDescent="0.35">
      <c r="A13" s="62" t="s">
        <v>362</v>
      </c>
      <c r="B13" s="63" t="s">
        <v>515</v>
      </c>
      <c r="C13" s="63" t="s">
        <v>295</v>
      </c>
      <c r="D13" s="63" t="s">
        <v>242</v>
      </c>
      <c r="E13" s="63" t="s">
        <v>305</v>
      </c>
      <c r="F13" s="63" t="s">
        <v>501</v>
      </c>
      <c r="G13" s="63" t="s">
        <v>188</v>
      </c>
      <c r="H13" s="63" t="s">
        <v>198</v>
      </c>
      <c r="I13" s="63" t="s">
        <v>411</v>
      </c>
      <c r="J13" s="63" t="s">
        <v>270</v>
      </c>
      <c r="K13" s="63" t="s">
        <v>292</v>
      </c>
      <c r="L13" s="63" t="s">
        <v>158</v>
      </c>
      <c r="M13" s="63" t="s">
        <v>250</v>
      </c>
      <c r="N13" s="63" t="s">
        <v>200</v>
      </c>
      <c r="O13" s="63" t="s">
        <v>199</v>
      </c>
      <c r="P13" s="63" t="s">
        <v>67</v>
      </c>
      <c r="Q13" s="63" t="s">
        <v>189</v>
      </c>
      <c r="R13" s="63" t="s">
        <v>91</v>
      </c>
      <c r="S13" s="63" t="s">
        <v>117</v>
      </c>
      <c r="T13" s="63" t="s">
        <v>107</v>
      </c>
      <c r="U13" s="63" t="s">
        <v>219</v>
      </c>
      <c r="V13" s="63" t="s">
        <v>117</v>
      </c>
      <c r="W13" s="63" t="s">
        <v>87</v>
      </c>
      <c r="X13" s="63" t="s">
        <v>445</v>
      </c>
      <c r="Y13" s="63" t="s">
        <v>171</v>
      </c>
      <c r="Z13" s="63" t="s">
        <v>115</v>
      </c>
      <c r="AA13" s="63" t="s">
        <v>305</v>
      </c>
      <c r="AB13" s="63" t="s">
        <v>58</v>
      </c>
      <c r="AC13" s="63" t="s">
        <v>224</v>
      </c>
      <c r="AD13" s="63" t="s">
        <v>285</v>
      </c>
      <c r="AE13" s="63" t="s">
        <v>453</v>
      </c>
      <c r="AF13" s="63" t="s">
        <v>210</v>
      </c>
      <c r="AG13" s="63" t="s">
        <v>427</v>
      </c>
      <c r="AH13" s="63" t="s">
        <v>166</v>
      </c>
      <c r="AI13" s="63" t="s">
        <v>94</v>
      </c>
      <c r="AJ13" s="63" t="s">
        <v>337</v>
      </c>
      <c r="AK13" s="63" t="s">
        <v>243</v>
      </c>
      <c r="AL13" s="63" t="s">
        <v>303</v>
      </c>
      <c r="AM13" s="63" t="s">
        <v>115</v>
      </c>
      <c r="AN13" s="63" t="s">
        <v>415</v>
      </c>
    </row>
    <row r="14" spans="1:40" ht="20.100000000000001" customHeight="1" x14ac:dyDescent="0.35">
      <c r="A14" s="64" t="s">
        <v>377</v>
      </c>
      <c r="B14" s="66" t="s">
        <v>175</v>
      </c>
      <c r="C14" s="66" t="s">
        <v>227</v>
      </c>
      <c r="D14" s="66" t="s">
        <v>174</v>
      </c>
      <c r="E14" s="66" t="s">
        <v>175</v>
      </c>
      <c r="F14" s="66" t="s">
        <v>299</v>
      </c>
      <c r="G14" s="66" t="s">
        <v>177</v>
      </c>
      <c r="H14" s="66" t="s">
        <v>144</v>
      </c>
      <c r="I14" s="66" t="s">
        <v>178</v>
      </c>
      <c r="J14" s="66" t="s">
        <v>175</v>
      </c>
      <c r="K14" s="66" t="s">
        <v>179</v>
      </c>
      <c r="L14" s="66" t="s">
        <v>177</v>
      </c>
      <c r="M14" s="66" t="s">
        <v>181</v>
      </c>
      <c r="N14" s="66" t="s">
        <v>227</v>
      </c>
      <c r="O14" s="66" t="s">
        <v>299</v>
      </c>
      <c r="P14" s="66" t="s">
        <v>179</v>
      </c>
      <c r="Q14" s="66" t="s">
        <v>181</v>
      </c>
      <c r="R14" s="66" t="s">
        <v>299</v>
      </c>
      <c r="S14" s="66" t="s">
        <v>178</v>
      </c>
      <c r="T14" s="66" t="s">
        <v>176</v>
      </c>
      <c r="U14" s="66" t="s">
        <v>203</v>
      </c>
      <c r="V14" s="66" t="s">
        <v>207</v>
      </c>
      <c r="W14" s="66" t="s">
        <v>176</v>
      </c>
      <c r="X14" s="66" t="s">
        <v>263</v>
      </c>
      <c r="Y14" s="66" t="s">
        <v>176</v>
      </c>
      <c r="Z14" s="66" t="s">
        <v>140</v>
      </c>
      <c r="AA14" s="66" t="s">
        <v>208</v>
      </c>
      <c r="AB14" s="66" t="s">
        <v>203</v>
      </c>
      <c r="AC14" s="66" t="s">
        <v>175</v>
      </c>
      <c r="AD14" s="66" t="s">
        <v>206</v>
      </c>
      <c r="AE14" s="66" t="s">
        <v>360</v>
      </c>
      <c r="AF14" s="66" t="s">
        <v>177</v>
      </c>
      <c r="AG14" s="66" t="s">
        <v>378</v>
      </c>
      <c r="AH14" s="66">
        <v>0.16</v>
      </c>
      <c r="AI14" s="66" t="s">
        <v>203</v>
      </c>
      <c r="AJ14" s="66">
        <v>0.2</v>
      </c>
      <c r="AK14" s="66" t="s">
        <v>227</v>
      </c>
      <c r="AL14" s="66" t="s">
        <v>184</v>
      </c>
      <c r="AM14" s="66" t="s">
        <v>225</v>
      </c>
      <c r="AN14" s="66" t="s">
        <v>156</v>
      </c>
    </row>
    <row r="15" spans="1:40" ht="20.100000000000001" customHeight="1" x14ac:dyDescent="0.35">
      <c r="A15" s="62" t="s">
        <v>385</v>
      </c>
      <c r="B15" s="63" t="s">
        <v>456</v>
      </c>
      <c r="C15" s="63" t="s">
        <v>124</v>
      </c>
      <c r="D15" s="63" t="s">
        <v>161</v>
      </c>
      <c r="E15" s="63" t="s">
        <v>171</v>
      </c>
      <c r="F15" s="63" t="s">
        <v>194</v>
      </c>
      <c r="G15" s="63" t="s">
        <v>194</v>
      </c>
      <c r="H15" s="63" t="s">
        <v>292</v>
      </c>
      <c r="I15" s="63" t="s">
        <v>255</v>
      </c>
      <c r="J15" s="63" t="s">
        <v>89</v>
      </c>
      <c r="K15" s="63" t="s">
        <v>36</v>
      </c>
      <c r="L15" s="63" t="s">
        <v>458</v>
      </c>
      <c r="M15" s="63" t="s">
        <v>167</v>
      </c>
      <c r="N15" s="63" t="s">
        <v>254</v>
      </c>
      <c r="O15" s="63" t="s">
        <v>51</v>
      </c>
      <c r="P15" s="63" t="s">
        <v>305</v>
      </c>
      <c r="Q15" s="63" t="s">
        <v>51</v>
      </c>
      <c r="R15" s="63" t="s">
        <v>107</v>
      </c>
      <c r="S15" s="63" t="s">
        <v>117</v>
      </c>
      <c r="T15" s="63" t="s">
        <v>94</v>
      </c>
      <c r="U15" s="63" t="s">
        <v>53</v>
      </c>
      <c r="V15" s="63" t="s">
        <v>117</v>
      </c>
      <c r="W15" s="63" t="s">
        <v>194</v>
      </c>
      <c r="X15" s="63" t="s">
        <v>89</v>
      </c>
      <c r="Y15" s="63" t="s">
        <v>117</v>
      </c>
      <c r="Z15" s="63" t="s">
        <v>115</v>
      </c>
      <c r="AA15" s="63" t="s">
        <v>274</v>
      </c>
      <c r="AB15" s="63" t="s">
        <v>301</v>
      </c>
      <c r="AC15" s="63" t="s">
        <v>224</v>
      </c>
      <c r="AD15" s="63" t="s">
        <v>49</v>
      </c>
      <c r="AE15" s="63" t="s">
        <v>211</v>
      </c>
      <c r="AF15" s="63" t="s">
        <v>90</v>
      </c>
      <c r="AG15" s="63" t="s">
        <v>189</v>
      </c>
      <c r="AH15" s="63" t="s">
        <v>109</v>
      </c>
      <c r="AI15" s="63" t="s">
        <v>115</v>
      </c>
      <c r="AJ15" s="63" t="s">
        <v>216</v>
      </c>
      <c r="AK15" s="63" t="s">
        <v>109</v>
      </c>
      <c r="AL15" s="63" t="s">
        <v>171</v>
      </c>
      <c r="AM15" s="63" t="s">
        <v>115</v>
      </c>
      <c r="AN15" s="63" t="s">
        <v>438</v>
      </c>
    </row>
    <row r="16" spans="1:40" ht="20.100000000000001" customHeight="1" x14ac:dyDescent="0.35">
      <c r="A16" s="64" t="s">
        <v>388</v>
      </c>
      <c r="B16" s="66" t="s">
        <v>183</v>
      </c>
      <c r="C16" s="66" t="s">
        <v>179</v>
      </c>
      <c r="D16" s="66" t="s">
        <v>202</v>
      </c>
      <c r="E16" s="66" t="s">
        <v>182</v>
      </c>
      <c r="F16" s="66" t="s">
        <v>180</v>
      </c>
      <c r="G16" s="66" t="s">
        <v>180</v>
      </c>
      <c r="H16" s="66" t="s">
        <v>156</v>
      </c>
      <c r="I16" s="66" t="s">
        <v>144</v>
      </c>
      <c r="J16" s="66" t="s">
        <v>207</v>
      </c>
      <c r="K16" s="66" t="s">
        <v>208</v>
      </c>
      <c r="L16" s="66" t="s">
        <v>144</v>
      </c>
      <c r="M16" s="66" t="s">
        <v>183</v>
      </c>
      <c r="N16" s="66" t="s">
        <v>203</v>
      </c>
      <c r="O16" s="66" t="s">
        <v>183</v>
      </c>
      <c r="P16" s="66" t="s">
        <v>174</v>
      </c>
      <c r="Q16" s="66" t="s">
        <v>207</v>
      </c>
      <c r="R16" s="66" t="s">
        <v>179</v>
      </c>
      <c r="S16" s="66" t="s">
        <v>144</v>
      </c>
      <c r="T16" s="66" t="s">
        <v>182</v>
      </c>
      <c r="U16" s="66" t="s">
        <v>135</v>
      </c>
      <c r="V16" s="66" t="s">
        <v>207</v>
      </c>
      <c r="W16" s="66" t="s">
        <v>360</v>
      </c>
      <c r="X16" s="66" t="s">
        <v>225</v>
      </c>
      <c r="Y16" s="66" t="s">
        <v>266</v>
      </c>
      <c r="Z16" s="66" t="s">
        <v>140</v>
      </c>
      <c r="AA16" s="66" t="s">
        <v>183</v>
      </c>
      <c r="AB16" s="66" t="s">
        <v>178</v>
      </c>
      <c r="AC16" s="66" t="s">
        <v>175</v>
      </c>
      <c r="AD16" s="66" t="s">
        <v>208</v>
      </c>
      <c r="AE16" s="66" t="s">
        <v>207</v>
      </c>
      <c r="AF16" s="66" t="s">
        <v>204</v>
      </c>
      <c r="AG16" s="66" t="s">
        <v>206</v>
      </c>
      <c r="AH16" s="66" t="s">
        <v>208</v>
      </c>
      <c r="AI16" s="66" t="s">
        <v>140</v>
      </c>
      <c r="AJ16" s="66" t="s">
        <v>202</v>
      </c>
      <c r="AK16" s="66" t="s">
        <v>225</v>
      </c>
      <c r="AL16" s="66" t="s">
        <v>207</v>
      </c>
      <c r="AM16" s="66" t="s">
        <v>140</v>
      </c>
      <c r="AN16" s="66" t="s">
        <v>176</v>
      </c>
    </row>
    <row r="17" spans="1:40" ht="20.100000000000001" customHeight="1" x14ac:dyDescent="0.35">
      <c r="A17" s="62" t="s">
        <v>389</v>
      </c>
      <c r="B17" s="63" t="s">
        <v>407</v>
      </c>
      <c r="C17" s="63" t="s">
        <v>213</v>
      </c>
      <c r="D17" s="63" t="s">
        <v>130</v>
      </c>
      <c r="E17" s="63" t="s">
        <v>121</v>
      </c>
      <c r="F17" s="63" t="s">
        <v>218</v>
      </c>
      <c r="G17" s="63" t="s">
        <v>222</v>
      </c>
      <c r="H17" s="63" t="s">
        <v>217</v>
      </c>
      <c r="I17" s="63" t="s">
        <v>222</v>
      </c>
      <c r="J17" s="63" t="s">
        <v>293</v>
      </c>
      <c r="K17" s="63" t="s">
        <v>51</v>
      </c>
      <c r="L17" s="63" t="s">
        <v>371</v>
      </c>
      <c r="M17" s="63" t="s">
        <v>217</v>
      </c>
      <c r="N17" s="63" t="s">
        <v>67</v>
      </c>
      <c r="O17" s="63" t="s">
        <v>220</v>
      </c>
      <c r="P17" s="63" t="s">
        <v>121</v>
      </c>
      <c r="Q17" s="63" t="s">
        <v>198</v>
      </c>
      <c r="R17" s="63" t="s">
        <v>94</v>
      </c>
      <c r="S17" s="63" t="s">
        <v>115</v>
      </c>
      <c r="T17" s="63" t="s">
        <v>219</v>
      </c>
      <c r="U17" s="63" t="s">
        <v>219</v>
      </c>
      <c r="V17" s="63" t="s">
        <v>117</v>
      </c>
      <c r="W17" s="63" t="s">
        <v>107</v>
      </c>
      <c r="X17" s="63" t="s">
        <v>219</v>
      </c>
      <c r="Y17" s="63" t="s">
        <v>107</v>
      </c>
      <c r="Z17" s="63" t="s">
        <v>117</v>
      </c>
      <c r="AA17" s="63" t="s">
        <v>67</v>
      </c>
      <c r="AB17" s="63" t="s">
        <v>58</v>
      </c>
      <c r="AC17" s="63" t="s">
        <v>57</v>
      </c>
      <c r="AD17" s="63" t="s">
        <v>250</v>
      </c>
      <c r="AE17" s="63" t="s">
        <v>94</v>
      </c>
      <c r="AF17" s="63" t="s">
        <v>49</v>
      </c>
      <c r="AG17" s="63" t="s">
        <v>220</v>
      </c>
      <c r="AH17" s="63" t="s">
        <v>303</v>
      </c>
      <c r="AI17" s="63" t="s">
        <v>219</v>
      </c>
      <c r="AJ17" s="63" t="s">
        <v>168</v>
      </c>
      <c r="AK17" s="63" t="s">
        <v>193</v>
      </c>
      <c r="AL17" s="63" t="s">
        <v>91</v>
      </c>
      <c r="AM17" s="63" t="s">
        <v>94</v>
      </c>
      <c r="AN17" s="63" t="s">
        <v>301</v>
      </c>
    </row>
    <row r="18" spans="1:40" ht="20.100000000000001" customHeight="1" x14ac:dyDescent="0.35">
      <c r="A18" s="64" t="s">
        <v>390</v>
      </c>
      <c r="B18" s="66" t="s">
        <v>207</v>
      </c>
      <c r="C18" s="66">
        <v>0.08</v>
      </c>
      <c r="D18" s="66" t="s">
        <v>204</v>
      </c>
      <c r="E18" s="66">
        <v>0.08</v>
      </c>
      <c r="F18" s="66">
        <v>0.09</v>
      </c>
      <c r="G18" s="66" t="s">
        <v>228</v>
      </c>
      <c r="H18" s="66" t="s">
        <v>264</v>
      </c>
      <c r="I18" s="66">
        <v>0.08</v>
      </c>
      <c r="J18" s="66" t="s">
        <v>225</v>
      </c>
      <c r="K18" s="66">
        <v>7.0000000000000007E-2</v>
      </c>
      <c r="L18" s="66">
        <v>0.1</v>
      </c>
      <c r="M18" s="66">
        <v>7.0000000000000007E-2</v>
      </c>
      <c r="N18" s="66">
        <v>7.0000000000000007E-2</v>
      </c>
      <c r="O18" s="66" t="s">
        <v>207</v>
      </c>
      <c r="P18" s="66" t="s">
        <v>202</v>
      </c>
      <c r="Q18" s="66" t="s">
        <v>180</v>
      </c>
      <c r="R18" s="66">
        <v>0.05</v>
      </c>
      <c r="S18" s="66" t="s">
        <v>140</v>
      </c>
      <c r="T18" s="66" t="s">
        <v>202</v>
      </c>
      <c r="U18" s="66" t="s">
        <v>202</v>
      </c>
      <c r="V18" s="66" t="s">
        <v>183</v>
      </c>
      <c r="W18" s="66" t="s">
        <v>205</v>
      </c>
      <c r="X18" s="66" t="s">
        <v>265</v>
      </c>
      <c r="Y18" s="66" t="s">
        <v>206</v>
      </c>
      <c r="Z18" s="66" t="s">
        <v>299</v>
      </c>
      <c r="AA18" s="66" t="s">
        <v>203</v>
      </c>
      <c r="AB18" s="66" t="s">
        <v>203</v>
      </c>
      <c r="AC18" s="66" t="s">
        <v>266</v>
      </c>
      <c r="AD18" s="66" t="s">
        <v>144</v>
      </c>
      <c r="AE18" s="66" t="s">
        <v>265</v>
      </c>
      <c r="AF18" s="66" t="s">
        <v>180</v>
      </c>
      <c r="AG18" s="66" t="s">
        <v>205</v>
      </c>
      <c r="AH18" s="66" t="s">
        <v>228</v>
      </c>
      <c r="AI18" s="66" t="s">
        <v>179</v>
      </c>
      <c r="AJ18" s="66" t="s">
        <v>180</v>
      </c>
      <c r="AK18" s="66">
        <v>0.11</v>
      </c>
      <c r="AL18" s="66">
        <v>0.12</v>
      </c>
      <c r="AM18" s="66" t="s">
        <v>185</v>
      </c>
      <c r="AN18" s="66" t="s">
        <v>182</v>
      </c>
    </row>
    <row r="19" spans="1:40" ht="20.100000000000001" customHeight="1" x14ac:dyDescent="0.35">
      <c r="A19" s="62" t="s">
        <v>391</v>
      </c>
      <c r="B19" s="63" t="s">
        <v>121</v>
      </c>
      <c r="C19" s="63" t="s">
        <v>107</v>
      </c>
      <c r="D19" s="63" t="s">
        <v>171</v>
      </c>
      <c r="E19" s="63" t="s">
        <v>115</v>
      </c>
      <c r="F19" s="63" t="s">
        <v>117</v>
      </c>
      <c r="G19" s="63" t="s">
        <v>171</v>
      </c>
      <c r="H19" s="63" t="s">
        <v>57</v>
      </c>
      <c r="I19" s="63" t="s">
        <v>107</v>
      </c>
      <c r="J19" s="63" t="s">
        <v>219</v>
      </c>
      <c r="K19" s="63" t="s">
        <v>50</v>
      </c>
      <c r="L19" s="63" t="s">
        <v>50</v>
      </c>
      <c r="M19" s="63" t="s">
        <v>219</v>
      </c>
      <c r="N19" s="63" t="s">
        <v>107</v>
      </c>
      <c r="O19" s="63" t="s">
        <v>117</v>
      </c>
      <c r="P19" s="63" t="s">
        <v>94</v>
      </c>
      <c r="Q19" s="63" t="s">
        <v>117</v>
      </c>
      <c r="R19" s="63" t="s">
        <v>117</v>
      </c>
      <c r="S19" s="63" t="s">
        <v>115</v>
      </c>
      <c r="T19" s="63" t="s">
        <v>115</v>
      </c>
      <c r="U19" s="63" t="s">
        <v>115</v>
      </c>
      <c r="V19" s="63" t="s">
        <v>115</v>
      </c>
      <c r="W19" s="63" t="s">
        <v>50</v>
      </c>
      <c r="X19" s="63" t="s">
        <v>94</v>
      </c>
      <c r="Y19" s="63" t="s">
        <v>115</v>
      </c>
      <c r="Z19" s="63" t="s">
        <v>115</v>
      </c>
      <c r="AA19" s="63" t="s">
        <v>50</v>
      </c>
      <c r="AB19" s="63" t="s">
        <v>94</v>
      </c>
      <c r="AC19" s="63" t="s">
        <v>50</v>
      </c>
      <c r="AD19" s="63" t="s">
        <v>94</v>
      </c>
      <c r="AE19" s="63" t="s">
        <v>94</v>
      </c>
      <c r="AF19" s="63" t="s">
        <v>219</v>
      </c>
      <c r="AG19" s="63" t="s">
        <v>107</v>
      </c>
      <c r="AH19" s="63" t="s">
        <v>94</v>
      </c>
      <c r="AI19" s="63" t="s">
        <v>117</v>
      </c>
      <c r="AJ19" s="63" t="s">
        <v>50</v>
      </c>
      <c r="AK19" s="63" t="s">
        <v>50</v>
      </c>
      <c r="AL19" s="63" t="s">
        <v>115</v>
      </c>
      <c r="AM19" s="63" t="s">
        <v>115</v>
      </c>
      <c r="AN19" s="63" t="s">
        <v>53</v>
      </c>
    </row>
    <row r="20" spans="1:40" ht="20.100000000000001" customHeight="1" x14ac:dyDescent="0.35">
      <c r="A20" s="64" t="s">
        <v>392</v>
      </c>
      <c r="B20" s="66" t="s">
        <v>265</v>
      </c>
      <c r="C20" s="66" t="s">
        <v>265</v>
      </c>
      <c r="D20" s="66" t="s">
        <v>265</v>
      </c>
      <c r="E20" s="66" t="s">
        <v>140</v>
      </c>
      <c r="F20" s="66" t="s">
        <v>140</v>
      </c>
      <c r="G20" s="66" t="s">
        <v>265</v>
      </c>
      <c r="H20" s="66" t="s">
        <v>266</v>
      </c>
      <c r="I20" s="66" t="s">
        <v>265</v>
      </c>
      <c r="J20" s="66" t="s">
        <v>265</v>
      </c>
      <c r="K20" s="66" t="s">
        <v>265</v>
      </c>
      <c r="L20" s="66" t="s">
        <v>140</v>
      </c>
      <c r="M20" s="66" t="s">
        <v>265</v>
      </c>
      <c r="N20" s="66" t="s">
        <v>266</v>
      </c>
      <c r="O20" s="66" t="s">
        <v>140</v>
      </c>
      <c r="P20" s="66" t="s">
        <v>265</v>
      </c>
      <c r="Q20" s="66" t="s">
        <v>140</v>
      </c>
      <c r="R20" s="66" t="s">
        <v>266</v>
      </c>
      <c r="S20" s="66" t="s">
        <v>140</v>
      </c>
      <c r="T20" s="66" t="s">
        <v>140</v>
      </c>
      <c r="U20" s="66" t="s">
        <v>140</v>
      </c>
      <c r="V20" s="66" t="s">
        <v>140</v>
      </c>
      <c r="W20" s="66" t="s">
        <v>205</v>
      </c>
      <c r="X20" s="66" t="s">
        <v>140</v>
      </c>
      <c r="Y20" s="66" t="s">
        <v>140</v>
      </c>
      <c r="Z20" s="66" t="s">
        <v>140</v>
      </c>
      <c r="AA20" s="66" t="s">
        <v>266</v>
      </c>
      <c r="AB20" s="66" t="s">
        <v>266</v>
      </c>
      <c r="AC20" s="66" t="s">
        <v>265</v>
      </c>
      <c r="AD20" s="66" t="s">
        <v>265</v>
      </c>
      <c r="AE20" s="66" t="s">
        <v>265</v>
      </c>
      <c r="AF20" s="66" t="s">
        <v>265</v>
      </c>
      <c r="AG20" s="66" t="s">
        <v>265</v>
      </c>
      <c r="AH20" s="66" t="s">
        <v>265</v>
      </c>
      <c r="AI20" s="66" t="s">
        <v>225</v>
      </c>
      <c r="AJ20" s="66" t="s">
        <v>265</v>
      </c>
      <c r="AK20" s="66" t="s">
        <v>265</v>
      </c>
      <c r="AL20" s="66" t="s">
        <v>140</v>
      </c>
      <c r="AM20" s="66" t="s">
        <v>140</v>
      </c>
      <c r="AN20" s="66" t="s">
        <v>265</v>
      </c>
    </row>
    <row r="21" spans="1:40" x14ac:dyDescent="0.3">
      <c r="B21" s="81">
        <f>((B10)+(B12)+(B14)+(B16)+(B18)+(B20))</f>
        <v>1</v>
      </c>
      <c r="C21" s="81">
        <f t="shared" ref="C21:AN21" si="0">((C10)+(C12)+(C14)+(C16)+(C18)+(C20))</f>
        <v>1</v>
      </c>
      <c r="D21" s="81">
        <f t="shared" si="0"/>
        <v>1</v>
      </c>
      <c r="E21" s="81">
        <f t="shared" si="0"/>
        <v>1</v>
      </c>
      <c r="F21" s="81">
        <f t="shared" si="0"/>
        <v>1</v>
      </c>
      <c r="G21" s="81">
        <f t="shared" si="0"/>
        <v>1</v>
      </c>
      <c r="H21" s="81">
        <f t="shared" si="0"/>
        <v>1</v>
      </c>
      <c r="I21" s="81">
        <f t="shared" si="0"/>
        <v>1</v>
      </c>
      <c r="J21" s="81">
        <f t="shared" si="0"/>
        <v>1</v>
      </c>
      <c r="K21" s="81">
        <f t="shared" si="0"/>
        <v>1.0000000000000002</v>
      </c>
      <c r="L21" s="81">
        <f t="shared" si="0"/>
        <v>1</v>
      </c>
      <c r="M21" s="81">
        <f t="shared" si="0"/>
        <v>1</v>
      </c>
      <c r="N21" s="81">
        <f t="shared" si="0"/>
        <v>1</v>
      </c>
      <c r="O21" s="81">
        <f t="shared" si="0"/>
        <v>1</v>
      </c>
      <c r="P21" s="81">
        <f t="shared" si="0"/>
        <v>1</v>
      </c>
      <c r="Q21" s="81">
        <f t="shared" si="0"/>
        <v>1.0000000000000002</v>
      </c>
      <c r="R21" s="81">
        <f t="shared" si="0"/>
        <v>1</v>
      </c>
      <c r="S21" s="81">
        <f t="shared" si="0"/>
        <v>1</v>
      </c>
      <c r="T21" s="81">
        <f t="shared" si="0"/>
        <v>0.99999999999999989</v>
      </c>
      <c r="U21" s="81">
        <f t="shared" si="0"/>
        <v>1</v>
      </c>
      <c r="V21" s="81">
        <f t="shared" si="0"/>
        <v>1</v>
      </c>
      <c r="W21" s="81">
        <f t="shared" si="0"/>
        <v>1</v>
      </c>
      <c r="X21" s="81">
        <f t="shared" si="0"/>
        <v>1</v>
      </c>
      <c r="Y21" s="81">
        <f t="shared" si="0"/>
        <v>1</v>
      </c>
      <c r="Z21" s="81">
        <f t="shared" si="0"/>
        <v>1</v>
      </c>
      <c r="AA21" s="81">
        <f t="shared" si="0"/>
        <v>1</v>
      </c>
      <c r="AB21" s="81">
        <f t="shared" si="0"/>
        <v>1</v>
      </c>
      <c r="AC21" s="81">
        <f t="shared" si="0"/>
        <v>1</v>
      </c>
      <c r="AD21" s="81">
        <f t="shared" si="0"/>
        <v>1</v>
      </c>
      <c r="AE21" s="81">
        <f t="shared" si="0"/>
        <v>1</v>
      </c>
      <c r="AF21" s="81">
        <f t="shared" si="0"/>
        <v>0.99999999999999989</v>
      </c>
      <c r="AG21" s="81">
        <f t="shared" si="0"/>
        <v>1</v>
      </c>
      <c r="AH21" s="81">
        <f t="shared" si="0"/>
        <v>0.99999999999999989</v>
      </c>
      <c r="AI21" s="81">
        <f t="shared" si="0"/>
        <v>1</v>
      </c>
      <c r="AJ21" s="81">
        <f t="shared" si="0"/>
        <v>1</v>
      </c>
      <c r="AK21" s="81">
        <f t="shared" si="0"/>
        <v>1</v>
      </c>
      <c r="AL21" s="81">
        <f t="shared" si="0"/>
        <v>1</v>
      </c>
      <c r="AM21" s="81">
        <f t="shared" si="0"/>
        <v>1</v>
      </c>
      <c r="AN21" s="81">
        <f t="shared" si="0"/>
        <v>1</v>
      </c>
    </row>
  </sheetData>
  <sheetProtection algorithmName="SHA-512" hashValue="xd0TY2BDvYyN0Ez1fcPF3k6/uvzslE9U13V5iAWmnyek1P4fN+JZZstoJCBGPgV+xOw6qrpSHyP+fGKVlDV/Fg==" saltValue="MMUxUC9RBrBTXTldtxYqUg=="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9 B19:AN20 B18 D18 G18:H18 J18 O18:Q18 S18:AJ18 B11:AN13 B10:R10 U10:X10 Z10 AB10 AF10 AI10 B15:AN17 B14:AG14 AI14 AK10:AM10 AK14:AN14 AM18:AN18"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45.10937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682</v>
      </c>
      <c r="B3" s="157"/>
      <c r="C3" s="157"/>
      <c r="D3" s="157"/>
      <c r="E3" s="157"/>
      <c r="F3" s="157"/>
      <c r="G3" s="157"/>
      <c r="H3" s="157"/>
      <c r="I3" s="157"/>
      <c r="J3" s="157"/>
      <c r="K3" s="157"/>
      <c r="L3" s="157"/>
      <c r="M3" s="157"/>
      <c r="N3" s="157"/>
      <c r="O3" s="157"/>
      <c r="AM3" s="59" t="s">
        <v>664</v>
      </c>
    </row>
    <row r="4" spans="1:40" ht="7.2"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v>
      </c>
      <c r="C8" s="65" t="s">
        <v>234</v>
      </c>
      <c r="D8" s="65" t="s">
        <v>235</v>
      </c>
      <c r="E8" s="65" t="s">
        <v>60</v>
      </c>
      <c r="F8" s="65" t="s">
        <v>447</v>
      </c>
      <c r="G8" s="65" t="s">
        <v>503</v>
      </c>
      <c r="H8" s="65" t="s">
        <v>395</v>
      </c>
      <c r="I8" s="65" t="s">
        <v>238</v>
      </c>
      <c r="J8" s="65" t="s">
        <v>419</v>
      </c>
      <c r="K8" s="65" t="s">
        <v>335</v>
      </c>
      <c r="L8" s="65" t="s">
        <v>336</v>
      </c>
      <c r="M8" s="65" t="s">
        <v>82</v>
      </c>
      <c r="N8" s="65" t="s">
        <v>396</v>
      </c>
      <c r="O8" s="65" t="s">
        <v>84</v>
      </c>
      <c r="P8" s="65" t="s">
        <v>85</v>
      </c>
      <c r="Q8" s="65" t="s">
        <v>93</v>
      </c>
      <c r="R8" s="65" t="s">
        <v>305</v>
      </c>
      <c r="S8" s="65" t="s">
        <v>50</v>
      </c>
      <c r="T8" s="65" t="s">
        <v>89</v>
      </c>
      <c r="U8" s="65" t="s">
        <v>90</v>
      </c>
      <c r="V8" s="65" t="s">
        <v>91</v>
      </c>
      <c r="W8" s="65" t="s">
        <v>241</v>
      </c>
      <c r="X8" s="65" t="s">
        <v>93</v>
      </c>
      <c r="Y8" s="65" t="s">
        <v>56</v>
      </c>
      <c r="Z8" s="65" t="s">
        <v>219</v>
      </c>
      <c r="AA8" s="65" t="s">
        <v>96</v>
      </c>
      <c r="AB8" s="65" t="s">
        <v>97</v>
      </c>
      <c r="AC8" s="65" t="s">
        <v>421</v>
      </c>
      <c r="AD8" s="65" t="s">
        <v>402</v>
      </c>
      <c r="AE8" s="65" t="s">
        <v>100</v>
      </c>
      <c r="AF8" s="65" t="s">
        <v>477</v>
      </c>
      <c r="AG8" s="65" t="s">
        <v>339</v>
      </c>
      <c r="AH8" s="65" t="s">
        <v>103</v>
      </c>
      <c r="AI8" s="65" t="s">
        <v>95</v>
      </c>
      <c r="AJ8" s="65" t="s">
        <v>424</v>
      </c>
      <c r="AK8" s="65" t="s">
        <v>516</v>
      </c>
      <c r="AL8" s="65" t="s">
        <v>271</v>
      </c>
      <c r="AM8" s="65" t="s">
        <v>107</v>
      </c>
      <c r="AN8" s="65" t="s">
        <v>108</v>
      </c>
    </row>
    <row r="9" spans="1:40" ht="20.100000000000001" customHeight="1" x14ac:dyDescent="0.35">
      <c r="A9" s="62" t="s">
        <v>342</v>
      </c>
      <c r="B9" s="63" t="s">
        <v>517</v>
      </c>
      <c r="C9" s="63" t="s">
        <v>518</v>
      </c>
      <c r="D9" s="63" t="s">
        <v>422</v>
      </c>
      <c r="E9" s="63" t="s">
        <v>199</v>
      </c>
      <c r="F9" s="63" t="s">
        <v>519</v>
      </c>
      <c r="G9" s="63" t="s">
        <v>84</v>
      </c>
      <c r="H9" s="63" t="s">
        <v>97</v>
      </c>
      <c r="I9" s="63" t="s">
        <v>520</v>
      </c>
      <c r="J9" s="63" t="s">
        <v>508</v>
      </c>
      <c r="K9" s="63" t="s">
        <v>521</v>
      </c>
      <c r="L9" s="63" t="s">
        <v>522</v>
      </c>
      <c r="M9" s="63" t="s">
        <v>160</v>
      </c>
      <c r="N9" s="63" t="s">
        <v>310</v>
      </c>
      <c r="O9" s="63" t="s">
        <v>372</v>
      </c>
      <c r="P9" s="63" t="s">
        <v>371</v>
      </c>
      <c r="Q9" s="63" t="s">
        <v>106</v>
      </c>
      <c r="R9" s="63" t="s">
        <v>284</v>
      </c>
      <c r="S9" s="63" t="s">
        <v>115</v>
      </c>
      <c r="T9" s="63" t="s">
        <v>95</v>
      </c>
      <c r="U9" s="63" t="s">
        <v>217</v>
      </c>
      <c r="V9" s="63" t="s">
        <v>50</v>
      </c>
      <c r="W9" s="63" t="s">
        <v>210</v>
      </c>
      <c r="X9" s="63" t="s">
        <v>523</v>
      </c>
      <c r="Y9" s="63" t="s">
        <v>58</v>
      </c>
      <c r="Z9" s="63" t="s">
        <v>115</v>
      </c>
      <c r="AA9" s="63" t="s">
        <v>218</v>
      </c>
      <c r="AB9" s="63" t="s">
        <v>212</v>
      </c>
      <c r="AC9" s="63" t="s">
        <v>415</v>
      </c>
      <c r="AD9" s="63" t="s">
        <v>260</v>
      </c>
      <c r="AE9" s="63" t="s">
        <v>345</v>
      </c>
      <c r="AF9" s="63" t="s">
        <v>409</v>
      </c>
      <c r="AG9" s="63" t="s">
        <v>524</v>
      </c>
      <c r="AH9" s="63" t="s">
        <v>382</v>
      </c>
      <c r="AI9" s="63" t="s">
        <v>117</v>
      </c>
      <c r="AJ9" s="63" t="s">
        <v>353</v>
      </c>
      <c r="AK9" s="63" t="s">
        <v>468</v>
      </c>
      <c r="AL9" s="63" t="s">
        <v>49</v>
      </c>
      <c r="AM9" s="63" t="s">
        <v>219</v>
      </c>
      <c r="AN9" s="63" t="s">
        <v>79</v>
      </c>
    </row>
    <row r="10" spans="1:40" ht="20.100000000000001" customHeight="1" x14ac:dyDescent="0.35">
      <c r="A10" s="64" t="s">
        <v>356</v>
      </c>
      <c r="B10" s="66" t="s">
        <v>358</v>
      </c>
      <c r="C10" s="66" t="s">
        <v>281</v>
      </c>
      <c r="D10" s="66" t="s">
        <v>358</v>
      </c>
      <c r="E10" s="66" t="s">
        <v>154</v>
      </c>
      <c r="F10" s="66" t="s">
        <v>298</v>
      </c>
      <c r="G10" s="66" t="s">
        <v>154</v>
      </c>
      <c r="H10" s="66" t="s">
        <v>149</v>
      </c>
      <c r="I10" s="66" t="s">
        <v>137</v>
      </c>
      <c r="J10" s="66" t="s">
        <v>151</v>
      </c>
      <c r="K10" s="66" t="s">
        <v>151</v>
      </c>
      <c r="L10" s="66" t="s">
        <v>153</v>
      </c>
      <c r="M10" s="66" t="s">
        <v>142</v>
      </c>
      <c r="N10" s="66">
        <v>0.45</v>
      </c>
      <c r="O10" s="66" t="s">
        <v>142</v>
      </c>
      <c r="P10" s="66" t="s">
        <v>134</v>
      </c>
      <c r="Q10" s="66" t="s">
        <v>177</v>
      </c>
      <c r="R10" s="66" t="s">
        <v>229</v>
      </c>
      <c r="S10" s="66" t="s">
        <v>140</v>
      </c>
      <c r="T10" s="66" t="s">
        <v>137</v>
      </c>
      <c r="U10" s="66" t="s">
        <v>281</v>
      </c>
      <c r="V10" s="66" t="s">
        <v>226</v>
      </c>
      <c r="W10" s="66" t="s">
        <v>152</v>
      </c>
      <c r="X10" s="66" t="s">
        <v>495</v>
      </c>
      <c r="Y10" s="66" t="s">
        <v>149</v>
      </c>
      <c r="Z10" s="66" t="s">
        <v>140</v>
      </c>
      <c r="AA10" s="66" t="s">
        <v>177</v>
      </c>
      <c r="AB10" s="66" t="s">
        <v>288</v>
      </c>
      <c r="AC10" s="66" t="s">
        <v>146</v>
      </c>
      <c r="AD10" s="66" t="s">
        <v>156</v>
      </c>
      <c r="AE10" s="66" t="s">
        <v>525</v>
      </c>
      <c r="AF10" s="66" t="s">
        <v>174</v>
      </c>
      <c r="AG10" s="66" t="s">
        <v>410</v>
      </c>
      <c r="AH10" s="66" t="s">
        <v>133</v>
      </c>
      <c r="AI10" s="66" t="s">
        <v>228</v>
      </c>
      <c r="AJ10" s="66" t="s">
        <v>175</v>
      </c>
      <c r="AK10" s="66" t="s">
        <v>378</v>
      </c>
      <c r="AL10" s="66" t="s">
        <v>138</v>
      </c>
      <c r="AM10" s="66" t="s">
        <v>154</v>
      </c>
      <c r="AN10" s="66" t="s">
        <v>359</v>
      </c>
    </row>
    <row r="11" spans="1:40" ht="20.100000000000001" customHeight="1" x14ac:dyDescent="0.35">
      <c r="A11" s="62" t="s">
        <v>362</v>
      </c>
      <c r="B11" s="63" t="s">
        <v>526</v>
      </c>
      <c r="C11" s="63" t="s">
        <v>84</v>
      </c>
      <c r="D11" s="63" t="s">
        <v>112</v>
      </c>
      <c r="E11" s="63" t="s">
        <v>254</v>
      </c>
      <c r="F11" s="63" t="s">
        <v>368</v>
      </c>
      <c r="G11" s="63" t="s">
        <v>375</v>
      </c>
      <c r="H11" s="63" t="s">
        <v>271</v>
      </c>
      <c r="I11" s="63" t="s">
        <v>158</v>
      </c>
      <c r="J11" s="63" t="s">
        <v>291</v>
      </c>
      <c r="K11" s="63" t="s">
        <v>350</v>
      </c>
      <c r="L11" s="63" t="s">
        <v>446</v>
      </c>
      <c r="M11" s="63" t="s">
        <v>254</v>
      </c>
      <c r="N11" s="63" t="s">
        <v>400</v>
      </c>
      <c r="O11" s="63" t="s">
        <v>194</v>
      </c>
      <c r="P11" s="63" t="s">
        <v>56</v>
      </c>
      <c r="Q11" s="63" t="s">
        <v>407</v>
      </c>
      <c r="R11" s="63" t="s">
        <v>217</v>
      </c>
      <c r="S11" s="63" t="s">
        <v>115</v>
      </c>
      <c r="T11" s="63" t="s">
        <v>118</v>
      </c>
      <c r="U11" s="63" t="s">
        <v>107</v>
      </c>
      <c r="V11" s="63" t="s">
        <v>219</v>
      </c>
      <c r="W11" s="63" t="s">
        <v>215</v>
      </c>
      <c r="X11" s="63" t="s">
        <v>374</v>
      </c>
      <c r="Y11" s="63" t="s">
        <v>220</v>
      </c>
      <c r="Z11" s="63" t="s">
        <v>115</v>
      </c>
      <c r="AA11" s="63" t="s">
        <v>370</v>
      </c>
      <c r="AB11" s="63" t="s">
        <v>304</v>
      </c>
      <c r="AC11" s="63" t="s">
        <v>209</v>
      </c>
      <c r="AD11" s="63" t="s">
        <v>271</v>
      </c>
      <c r="AE11" s="63" t="s">
        <v>216</v>
      </c>
      <c r="AF11" s="63" t="s">
        <v>337</v>
      </c>
      <c r="AG11" s="63" t="s">
        <v>296</v>
      </c>
      <c r="AH11" s="63" t="s">
        <v>199</v>
      </c>
      <c r="AI11" s="63" t="s">
        <v>57</v>
      </c>
      <c r="AJ11" s="63" t="s">
        <v>456</v>
      </c>
      <c r="AK11" s="63" t="s">
        <v>173</v>
      </c>
      <c r="AL11" s="63" t="s">
        <v>90</v>
      </c>
      <c r="AM11" s="63" t="s">
        <v>117</v>
      </c>
      <c r="AN11" s="63" t="s">
        <v>527</v>
      </c>
    </row>
    <row r="12" spans="1:40" ht="20.100000000000001" customHeight="1" x14ac:dyDescent="0.35">
      <c r="A12" s="64" t="s">
        <v>377</v>
      </c>
      <c r="B12" s="66" t="s">
        <v>178</v>
      </c>
      <c r="C12" s="66" t="s">
        <v>378</v>
      </c>
      <c r="D12" s="66" t="s">
        <v>156</v>
      </c>
      <c r="E12" s="66" t="s">
        <v>299</v>
      </c>
      <c r="F12" s="66" t="s">
        <v>175</v>
      </c>
      <c r="G12" s="66" t="s">
        <v>186</v>
      </c>
      <c r="H12" s="66" t="s">
        <v>378</v>
      </c>
      <c r="I12" s="66" t="s">
        <v>186</v>
      </c>
      <c r="J12" s="66" t="s">
        <v>175</v>
      </c>
      <c r="K12" s="66" t="s">
        <v>378</v>
      </c>
      <c r="L12" s="66" t="s">
        <v>178</v>
      </c>
      <c r="M12" s="66" t="s">
        <v>175</v>
      </c>
      <c r="N12" s="66" t="s">
        <v>186</v>
      </c>
      <c r="O12" s="66" t="s">
        <v>186</v>
      </c>
      <c r="P12" s="66" t="s">
        <v>299</v>
      </c>
      <c r="Q12" s="66" t="s">
        <v>186</v>
      </c>
      <c r="R12" s="66" t="s">
        <v>148</v>
      </c>
      <c r="S12" s="66" t="s">
        <v>140</v>
      </c>
      <c r="T12" s="66" t="s">
        <v>174</v>
      </c>
      <c r="U12" s="66" t="s">
        <v>177</v>
      </c>
      <c r="V12" s="66" t="s">
        <v>378</v>
      </c>
      <c r="W12" s="66" t="s">
        <v>378</v>
      </c>
      <c r="X12" s="66" t="s">
        <v>181</v>
      </c>
      <c r="Y12" s="66" t="s">
        <v>135</v>
      </c>
      <c r="Z12" s="66" t="s">
        <v>180</v>
      </c>
      <c r="AA12" s="66" t="s">
        <v>263</v>
      </c>
      <c r="AB12" s="66" t="s">
        <v>177</v>
      </c>
      <c r="AC12" s="66" t="s">
        <v>378</v>
      </c>
      <c r="AD12" s="66" t="s">
        <v>360</v>
      </c>
      <c r="AE12" s="66" t="s">
        <v>208</v>
      </c>
      <c r="AF12" s="66" t="s">
        <v>378</v>
      </c>
      <c r="AG12" s="66" t="s">
        <v>175</v>
      </c>
      <c r="AH12" s="66" t="s">
        <v>227</v>
      </c>
      <c r="AI12" s="66" t="s">
        <v>263</v>
      </c>
      <c r="AJ12" s="66" t="s">
        <v>185</v>
      </c>
      <c r="AK12" s="66" t="s">
        <v>186</v>
      </c>
      <c r="AL12" s="66" t="s">
        <v>378</v>
      </c>
      <c r="AM12" s="66" t="s">
        <v>177</v>
      </c>
      <c r="AN12" s="66" t="s">
        <v>174</v>
      </c>
    </row>
    <row r="13" spans="1:40" ht="20.100000000000001" customHeight="1" x14ac:dyDescent="0.35">
      <c r="A13" s="62" t="s">
        <v>379</v>
      </c>
      <c r="B13" s="63" t="s">
        <v>528</v>
      </c>
      <c r="C13" s="63" t="s">
        <v>248</v>
      </c>
      <c r="D13" s="63" t="s">
        <v>429</v>
      </c>
      <c r="E13" s="63" t="s">
        <v>221</v>
      </c>
      <c r="F13" s="63" t="s">
        <v>291</v>
      </c>
      <c r="G13" s="63" t="s">
        <v>277</v>
      </c>
      <c r="H13" s="63" t="s">
        <v>213</v>
      </c>
      <c r="I13" s="63" t="s">
        <v>418</v>
      </c>
      <c r="J13" s="63" t="s">
        <v>160</v>
      </c>
      <c r="K13" s="63" t="s">
        <v>387</v>
      </c>
      <c r="L13" s="63" t="s">
        <v>128</v>
      </c>
      <c r="M13" s="63" t="s">
        <v>51</v>
      </c>
      <c r="N13" s="63" t="s">
        <v>269</v>
      </c>
      <c r="O13" s="63" t="s">
        <v>305</v>
      </c>
      <c r="P13" s="63" t="s">
        <v>197</v>
      </c>
      <c r="Q13" s="63" t="s">
        <v>272</v>
      </c>
      <c r="R13" s="63" t="s">
        <v>57</v>
      </c>
      <c r="S13" s="63" t="s">
        <v>219</v>
      </c>
      <c r="T13" s="63" t="s">
        <v>118</v>
      </c>
      <c r="U13" s="63" t="s">
        <v>171</v>
      </c>
      <c r="V13" s="63" t="s">
        <v>219</v>
      </c>
      <c r="W13" s="63" t="s">
        <v>197</v>
      </c>
      <c r="X13" s="63" t="s">
        <v>211</v>
      </c>
      <c r="Y13" s="63" t="s">
        <v>171</v>
      </c>
      <c r="Z13" s="63" t="s">
        <v>117</v>
      </c>
      <c r="AA13" s="63" t="s">
        <v>223</v>
      </c>
      <c r="AB13" s="63" t="s">
        <v>195</v>
      </c>
      <c r="AC13" s="63" t="s">
        <v>67</v>
      </c>
      <c r="AD13" s="63" t="s">
        <v>122</v>
      </c>
      <c r="AE13" s="63" t="s">
        <v>197</v>
      </c>
      <c r="AF13" s="63" t="s">
        <v>429</v>
      </c>
      <c r="AG13" s="63" t="s">
        <v>293</v>
      </c>
      <c r="AH13" s="63" t="s">
        <v>168</v>
      </c>
      <c r="AI13" s="63" t="s">
        <v>171</v>
      </c>
      <c r="AJ13" s="63" t="s">
        <v>283</v>
      </c>
      <c r="AK13" s="63" t="s">
        <v>446</v>
      </c>
      <c r="AL13" s="63" t="s">
        <v>53</v>
      </c>
      <c r="AM13" s="63" t="s">
        <v>117</v>
      </c>
      <c r="AN13" s="63" t="s">
        <v>270</v>
      </c>
    </row>
    <row r="14" spans="1:40" ht="20.100000000000001" customHeight="1" x14ac:dyDescent="0.35">
      <c r="A14" s="64" t="s">
        <v>384</v>
      </c>
      <c r="B14" s="66" t="s">
        <v>227</v>
      </c>
      <c r="C14" s="66" t="s">
        <v>227</v>
      </c>
      <c r="D14" s="66" t="s">
        <v>181</v>
      </c>
      <c r="E14" s="66" t="s">
        <v>183</v>
      </c>
      <c r="F14" s="66" t="s">
        <v>227</v>
      </c>
      <c r="G14" s="66" t="s">
        <v>177</v>
      </c>
      <c r="H14" s="66" t="s">
        <v>181</v>
      </c>
      <c r="I14" s="66" t="s">
        <v>176</v>
      </c>
      <c r="J14" s="66" t="s">
        <v>175</v>
      </c>
      <c r="K14" s="66" t="s">
        <v>227</v>
      </c>
      <c r="L14" s="66" t="s">
        <v>175</v>
      </c>
      <c r="M14" s="66" t="s">
        <v>187</v>
      </c>
      <c r="N14" s="66" t="s">
        <v>176</v>
      </c>
      <c r="O14" s="66" t="s">
        <v>187</v>
      </c>
      <c r="P14" s="66" t="s">
        <v>144</v>
      </c>
      <c r="Q14" s="66" t="s">
        <v>148</v>
      </c>
      <c r="R14" s="66" t="s">
        <v>206</v>
      </c>
      <c r="S14" s="66" t="s">
        <v>460</v>
      </c>
      <c r="T14" s="66" t="s">
        <v>156</v>
      </c>
      <c r="U14" s="66" t="s">
        <v>178</v>
      </c>
      <c r="V14" s="66" t="s">
        <v>360</v>
      </c>
      <c r="W14" s="66" t="s">
        <v>202</v>
      </c>
      <c r="X14" s="66" t="s">
        <v>204</v>
      </c>
      <c r="Y14" s="66" t="s">
        <v>176</v>
      </c>
      <c r="Z14" s="66" t="s">
        <v>229</v>
      </c>
      <c r="AA14" s="66" t="s">
        <v>229</v>
      </c>
      <c r="AB14" s="66" t="s">
        <v>181</v>
      </c>
      <c r="AC14" s="66" t="s">
        <v>207</v>
      </c>
      <c r="AD14" s="66" t="s">
        <v>263</v>
      </c>
      <c r="AE14" s="66" t="s">
        <v>204</v>
      </c>
      <c r="AF14" s="66" t="s">
        <v>185</v>
      </c>
      <c r="AG14" s="66" t="s">
        <v>207</v>
      </c>
      <c r="AH14" s="66" t="s">
        <v>177</v>
      </c>
      <c r="AI14" s="66" t="s">
        <v>281</v>
      </c>
      <c r="AJ14" s="66" t="s">
        <v>263</v>
      </c>
      <c r="AK14" s="66" t="s">
        <v>184</v>
      </c>
      <c r="AL14" s="66" t="s">
        <v>202</v>
      </c>
      <c r="AM14" s="66" t="s">
        <v>156</v>
      </c>
      <c r="AN14" s="66" t="s">
        <v>183</v>
      </c>
    </row>
    <row r="15" spans="1:40" ht="20.100000000000001" customHeight="1" x14ac:dyDescent="0.35">
      <c r="A15" s="62" t="s">
        <v>385</v>
      </c>
      <c r="B15" s="63" t="s">
        <v>209</v>
      </c>
      <c r="C15" s="63" t="s">
        <v>303</v>
      </c>
      <c r="D15" s="63" t="s">
        <v>159</v>
      </c>
      <c r="E15" s="63" t="s">
        <v>276</v>
      </c>
      <c r="F15" s="63" t="s">
        <v>197</v>
      </c>
      <c r="G15" s="63" t="s">
        <v>67</v>
      </c>
      <c r="H15" s="63" t="s">
        <v>303</v>
      </c>
      <c r="I15" s="63" t="s">
        <v>67</v>
      </c>
      <c r="J15" s="63" t="s">
        <v>195</v>
      </c>
      <c r="K15" s="63" t="s">
        <v>305</v>
      </c>
      <c r="L15" s="63" t="s">
        <v>278</v>
      </c>
      <c r="M15" s="63" t="s">
        <v>118</v>
      </c>
      <c r="N15" s="63" t="s">
        <v>211</v>
      </c>
      <c r="O15" s="63" t="s">
        <v>57</v>
      </c>
      <c r="P15" s="63" t="s">
        <v>57</v>
      </c>
      <c r="Q15" s="63" t="s">
        <v>166</v>
      </c>
      <c r="R15" s="63" t="s">
        <v>94</v>
      </c>
      <c r="S15" s="63" t="s">
        <v>117</v>
      </c>
      <c r="T15" s="63" t="s">
        <v>115</v>
      </c>
      <c r="U15" s="63" t="s">
        <v>115</v>
      </c>
      <c r="V15" s="63" t="s">
        <v>115</v>
      </c>
      <c r="W15" s="63" t="s">
        <v>94</v>
      </c>
      <c r="X15" s="63" t="s">
        <v>117</v>
      </c>
      <c r="Y15" s="63" t="s">
        <v>117</v>
      </c>
      <c r="Z15" s="63" t="s">
        <v>117</v>
      </c>
      <c r="AA15" s="63" t="s">
        <v>276</v>
      </c>
      <c r="AB15" s="63" t="s">
        <v>94</v>
      </c>
      <c r="AC15" s="63" t="s">
        <v>94</v>
      </c>
      <c r="AD15" s="63" t="s">
        <v>303</v>
      </c>
      <c r="AE15" s="63" t="s">
        <v>117</v>
      </c>
      <c r="AF15" s="63" t="s">
        <v>312</v>
      </c>
      <c r="AG15" s="63" t="s">
        <v>171</v>
      </c>
      <c r="AH15" s="63" t="s">
        <v>217</v>
      </c>
      <c r="AI15" s="63" t="s">
        <v>117</v>
      </c>
      <c r="AJ15" s="63" t="s">
        <v>193</v>
      </c>
      <c r="AK15" s="63" t="s">
        <v>168</v>
      </c>
      <c r="AL15" s="63" t="s">
        <v>94</v>
      </c>
      <c r="AM15" s="63" t="s">
        <v>117</v>
      </c>
      <c r="AN15" s="63" t="s">
        <v>284</v>
      </c>
    </row>
    <row r="16" spans="1:40" ht="20.100000000000001" customHeight="1" x14ac:dyDescent="0.35">
      <c r="A16" s="64" t="s">
        <v>388</v>
      </c>
      <c r="B16" s="66" t="s">
        <v>204</v>
      </c>
      <c r="C16" s="66" t="s">
        <v>205</v>
      </c>
      <c r="D16" s="66" t="s">
        <v>225</v>
      </c>
      <c r="E16" s="66" t="s">
        <v>180</v>
      </c>
      <c r="F16" s="66" t="s">
        <v>205</v>
      </c>
      <c r="G16" s="66" t="s">
        <v>264</v>
      </c>
      <c r="H16" s="66" t="s">
        <v>225</v>
      </c>
      <c r="I16" s="66" t="s">
        <v>264</v>
      </c>
      <c r="J16" s="66" t="s">
        <v>204</v>
      </c>
      <c r="K16" s="66" t="s">
        <v>207</v>
      </c>
      <c r="L16" s="66" t="s">
        <v>204</v>
      </c>
      <c r="M16" s="66" t="s">
        <v>264</v>
      </c>
      <c r="N16" s="66" t="s">
        <v>204</v>
      </c>
      <c r="O16" s="66" t="s">
        <v>266</v>
      </c>
      <c r="P16" s="66" t="s">
        <v>264</v>
      </c>
      <c r="Q16" s="66" t="s">
        <v>183</v>
      </c>
      <c r="R16" s="66" t="s">
        <v>204</v>
      </c>
      <c r="S16" s="66" t="s">
        <v>156</v>
      </c>
      <c r="T16" s="66" t="s">
        <v>140</v>
      </c>
      <c r="U16" s="66" t="s">
        <v>140</v>
      </c>
      <c r="V16" s="66" t="s">
        <v>140</v>
      </c>
      <c r="W16" s="66" t="s">
        <v>265</v>
      </c>
      <c r="X16" s="66" t="s">
        <v>140</v>
      </c>
      <c r="Y16" s="66" t="s">
        <v>205</v>
      </c>
      <c r="Z16" s="66" t="s">
        <v>156</v>
      </c>
      <c r="AA16" s="66" t="s">
        <v>228</v>
      </c>
      <c r="AB16" s="66" t="s">
        <v>266</v>
      </c>
      <c r="AC16" s="66" t="s">
        <v>265</v>
      </c>
      <c r="AD16" s="66" t="s">
        <v>202</v>
      </c>
      <c r="AE16" s="66" t="s">
        <v>140</v>
      </c>
      <c r="AF16" s="66" t="s">
        <v>180</v>
      </c>
      <c r="AG16" s="66" t="s">
        <v>265</v>
      </c>
      <c r="AH16" s="66" t="s">
        <v>264</v>
      </c>
      <c r="AI16" s="66" t="s">
        <v>225</v>
      </c>
      <c r="AJ16" s="66" t="s">
        <v>202</v>
      </c>
      <c r="AK16" s="66" t="s">
        <v>180</v>
      </c>
      <c r="AL16" s="66" t="s">
        <v>266</v>
      </c>
      <c r="AM16" s="66" t="s">
        <v>203</v>
      </c>
      <c r="AN16" s="66" t="s">
        <v>266</v>
      </c>
    </row>
    <row r="17" spans="1:40" ht="20.100000000000001" customHeight="1" x14ac:dyDescent="0.35">
      <c r="A17" s="62" t="s">
        <v>389</v>
      </c>
      <c r="B17" s="63" t="s">
        <v>191</v>
      </c>
      <c r="C17" s="63" t="s">
        <v>304</v>
      </c>
      <c r="D17" s="63" t="s">
        <v>91</v>
      </c>
      <c r="E17" s="63" t="s">
        <v>57</v>
      </c>
      <c r="F17" s="63" t="s">
        <v>220</v>
      </c>
      <c r="G17" s="63" t="s">
        <v>221</v>
      </c>
      <c r="H17" s="63" t="s">
        <v>219</v>
      </c>
      <c r="I17" s="63" t="s">
        <v>52</v>
      </c>
      <c r="J17" s="63" t="s">
        <v>284</v>
      </c>
      <c r="K17" s="63" t="s">
        <v>118</v>
      </c>
      <c r="L17" s="63" t="s">
        <v>167</v>
      </c>
      <c r="M17" s="63" t="s">
        <v>57</v>
      </c>
      <c r="N17" s="63" t="s">
        <v>118</v>
      </c>
      <c r="O17" s="63" t="s">
        <v>219</v>
      </c>
      <c r="P17" s="63" t="s">
        <v>171</v>
      </c>
      <c r="Q17" s="63" t="s">
        <v>284</v>
      </c>
      <c r="R17" s="63" t="s">
        <v>219</v>
      </c>
      <c r="S17" s="63" t="s">
        <v>115</v>
      </c>
      <c r="T17" s="63" t="s">
        <v>117</v>
      </c>
      <c r="U17" s="63" t="s">
        <v>94</v>
      </c>
      <c r="V17" s="63" t="s">
        <v>115</v>
      </c>
      <c r="W17" s="63" t="s">
        <v>219</v>
      </c>
      <c r="X17" s="63" t="s">
        <v>57</v>
      </c>
      <c r="Y17" s="63" t="s">
        <v>115</v>
      </c>
      <c r="Z17" s="63" t="s">
        <v>117</v>
      </c>
      <c r="AA17" s="63" t="s">
        <v>219</v>
      </c>
      <c r="AB17" s="63" t="s">
        <v>284</v>
      </c>
      <c r="AC17" s="63" t="s">
        <v>171</v>
      </c>
      <c r="AD17" s="63" t="s">
        <v>171</v>
      </c>
      <c r="AE17" s="63" t="s">
        <v>94</v>
      </c>
      <c r="AF17" s="63" t="s">
        <v>121</v>
      </c>
      <c r="AG17" s="63" t="s">
        <v>91</v>
      </c>
      <c r="AH17" s="63" t="s">
        <v>121</v>
      </c>
      <c r="AI17" s="63" t="s">
        <v>117</v>
      </c>
      <c r="AJ17" s="63" t="s">
        <v>276</v>
      </c>
      <c r="AK17" s="63" t="s">
        <v>276</v>
      </c>
      <c r="AL17" s="63" t="s">
        <v>50</v>
      </c>
      <c r="AM17" s="63" t="s">
        <v>115</v>
      </c>
      <c r="AN17" s="63" t="s">
        <v>221</v>
      </c>
    </row>
    <row r="18" spans="1:40" ht="20.100000000000001" customHeight="1" x14ac:dyDescent="0.35">
      <c r="A18" s="64" t="s">
        <v>390</v>
      </c>
      <c r="B18" s="66" t="s">
        <v>205</v>
      </c>
      <c r="C18" s="66">
        <v>0.05</v>
      </c>
      <c r="D18" s="66" t="s">
        <v>265</v>
      </c>
      <c r="E18" s="66" t="s">
        <v>205</v>
      </c>
      <c r="F18" s="66">
        <v>0.04</v>
      </c>
      <c r="G18" s="66">
        <v>0.05</v>
      </c>
      <c r="H18" s="66">
        <v>0.02</v>
      </c>
      <c r="I18" s="66" t="s">
        <v>205</v>
      </c>
      <c r="J18" s="66">
        <v>0.04</v>
      </c>
      <c r="K18" s="66" t="s">
        <v>266</v>
      </c>
      <c r="L18" s="66">
        <v>0.04</v>
      </c>
      <c r="M18" s="66">
        <v>0.04</v>
      </c>
      <c r="N18" s="66">
        <v>0.03</v>
      </c>
      <c r="O18" s="66">
        <v>0.02</v>
      </c>
      <c r="P18" s="66">
        <v>0.05</v>
      </c>
      <c r="Q18" s="66" t="s">
        <v>205</v>
      </c>
      <c r="R18" s="66" t="s">
        <v>225</v>
      </c>
      <c r="S18" s="66" t="s">
        <v>140</v>
      </c>
      <c r="T18" s="66">
        <v>0.04</v>
      </c>
      <c r="U18" s="66">
        <v>0.08</v>
      </c>
      <c r="V18" s="66" t="s">
        <v>140</v>
      </c>
      <c r="W18" s="66" t="s">
        <v>266</v>
      </c>
      <c r="X18" s="66" t="s">
        <v>265</v>
      </c>
      <c r="Y18" s="66" t="s">
        <v>140</v>
      </c>
      <c r="Z18" s="66" t="s">
        <v>299</v>
      </c>
      <c r="AA18" s="66" t="s">
        <v>265</v>
      </c>
      <c r="AB18" s="66" t="s">
        <v>228</v>
      </c>
      <c r="AC18" s="66">
        <v>0.03</v>
      </c>
      <c r="AD18" s="66" t="s">
        <v>266</v>
      </c>
      <c r="AE18" s="66" t="s">
        <v>265</v>
      </c>
      <c r="AF18" s="66" t="s">
        <v>205</v>
      </c>
      <c r="AG18" s="66" t="s">
        <v>266</v>
      </c>
      <c r="AH18" s="66">
        <v>0.03</v>
      </c>
      <c r="AI18" s="66" t="s">
        <v>225</v>
      </c>
      <c r="AJ18" s="66" t="s">
        <v>205</v>
      </c>
      <c r="AK18" s="66" t="s">
        <v>205</v>
      </c>
      <c r="AL18" s="66" t="s">
        <v>182</v>
      </c>
      <c r="AM18" s="66" t="s">
        <v>140</v>
      </c>
      <c r="AN18" s="66">
        <v>0.02</v>
      </c>
    </row>
    <row r="19" spans="1:40" ht="20.100000000000001" customHeight="1" x14ac:dyDescent="0.35">
      <c r="A19" s="62" t="s">
        <v>391</v>
      </c>
      <c r="B19" s="63" t="s">
        <v>171</v>
      </c>
      <c r="C19" s="63" t="s">
        <v>115</v>
      </c>
      <c r="D19" s="63" t="s">
        <v>171</v>
      </c>
      <c r="E19" s="63" t="s">
        <v>219</v>
      </c>
      <c r="F19" s="63" t="s">
        <v>94</v>
      </c>
      <c r="G19" s="63" t="s">
        <v>94</v>
      </c>
      <c r="H19" s="63" t="s">
        <v>115</v>
      </c>
      <c r="I19" s="63" t="s">
        <v>94</v>
      </c>
      <c r="J19" s="63" t="s">
        <v>50</v>
      </c>
      <c r="K19" s="63" t="s">
        <v>117</v>
      </c>
      <c r="L19" s="63" t="s">
        <v>50</v>
      </c>
      <c r="M19" s="63" t="s">
        <v>117</v>
      </c>
      <c r="N19" s="63" t="s">
        <v>117</v>
      </c>
      <c r="O19" s="63" t="s">
        <v>117</v>
      </c>
      <c r="P19" s="63" t="s">
        <v>115</v>
      </c>
      <c r="Q19" s="63" t="s">
        <v>57</v>
      </c>
      <c r="R19" s="63" t="s">
        <v>115</v>
      </c>
      <c r="S19" s="63" t="s">
        <v>115</v>
      </c>
      <c r="T19" s="63" t="s">
        <v>115</v>
      </c>
      <c r="U19" s="63" t="s">
        <v>115</v>
      </c>
      <c r="V19" s="63" t="s">
        <v>115</v>
      </c>
      <c r="W19" s="63" t="s">
        <v>115</v>
      </c>
      <c r="X19" s="63" t="s">
        <v>115</v>
      </c>
      <c r="Y19" s="63" t="s">
        <v>115</v>
      </c>
      <c r="Z19" s="63" t="s">
        <v>115</v>
      </c>
      <c r="AA19" s="63" t="s">
        <v>94</v>
      </c>
      <c r="AB19" s="63" t="s">
        <v>115</v>
      </c>
      <c r="AC19" s="63" t="s">
        <v>115</v>
      </c>
      <c r="AD19" s="63" t="s">
        <v>117</v>
      </c>
      <c r="AE19" s="63" t="s">
        <v>115</v>
      </c>
      <c r="AF19" s="63" t="s">
        <v>107</v>
      </c>
      <c r="AG19" s="63" t="s">
        <v>115</v>
      </c>
      <c r="AH19" s="63" t="s">
        <v>115</v>
      </c>
      <c r="AI19" s="63" t="s">
        <v>115</v>
      </c>
      <c r="AJ19" s="63" t="s">
        <v>171</v>
      </c>
      <c r="AK19" s="63" t="s">
        <v>171</v>
      </c>
      <c r="AL19" s="63" t="s">
        <v>115</v>
      </c>
      <c r="AM19" s="63" t="s">
        <v>115</v>
      </c>
      <c r="AN19" s="63" t="s">
        <v>115</v>
      </c>
    </row>
    <row r="20" spans="1:40" ht="20.100000000000001" customHeight="1" x14ac:dyDescent="0.35">
      <c r="A20" s="64" t="s">
        <v>392</v>
      </c>
      <c r="B20" s="66" t="s">
        <v>140</v>
      </c>
      <c r="C20" s="66" t="s">
        <v>140</v>
      </c>
      <c r="D20" s="66" t="s">
        <v>265</v>
      </c>
      <c r="E20" s="66" t="s">
        <v>266</v>
      </c>
      <c r="F20" s="66" t="s">
        <v>140</v>
      </c>
      <c r="G20" s="66" t="s">
        <v>140</v>
      </c>
      <c r="H20" s="66" t="s">
        <v>140</v>
      </c>
      <c r="I20" s="66" t="s">
        <v>140</v>
      </c>
      <c r="J20" s="66" t="s">
        <v>265</v>
      </c>
      <c r="K20" s="66" t="s">
        <v>140</v>
      </c>
      <c r="L20" s="66" t="s">
        <v>265</v>
      </c>
      <c r="M20" s="66" t="s">
        <v>140</v>
      </c>
      <c r="N20" s="66" t="s">
        <v>140</v>
      </c>
      <c r="O20" s="66" t="s">
        <v>140</v>
      </c>
      <c r="P20" s="66" t="s">
        <v>140</v>
      </c>
      <c r="Q20" s="66" t="s">
        <v>265</v>
      </c>
      <c r="R20" s="66" t="s">
        <v>140</v>
      </c>
      <c r="S20" s="66" t="s">
        <v>140</v>
      </c>
      <c r="T20" s="66" t="s">
        <v>140</v>
      </c>
      <c r="U20" s="66" t="s">
        <v>140</v>
      </c>
      <c r="V20" s="66" t="s">
        <v>140</v>
      </c>
      <c r="W20" s="66" t="s">
        <v>140</v>
      </c>
      <c r="X20" s="66" t="s">
        <v>140</v>
      </c>
      <c r="Y20" s="66" t="s">
        <v>140</v>
      </c>
      <c r="Z20" s="66" t="s">
        <v>140</v>
      </c>
      <c r="AA20" s="66" t="s">
        <v>265</v>
      </c>
      <c r="AB20" s="66" t="s">
        <v>140</v>
      </c>
      <c r="AC20" s="66" t="s">
        <v>140</v>
      </c>
      <c r="AD20" s="66" t="s">
        <v>140</v>
      </c>
      <c r="AE20" s="66" t="s">
        <v>140</v>
      </c>
      <c r="AF20" s="66" t="s">
        <v>265</v>
      </c>
      <c r="AG20" s="66" t="s">
        <v>140</v>
      </c>
      <c r="AH20" s="66" t="s">
        <v>140</v>
      </c>
      <c r="AI20" s="66" t="s">
        <v>140</v>
      </c>
      <c r="AJ20" s="66" t="s">
        <v>265</v>
      </c>
      <c r="AK20" s="66" t="s">
        <v>265</v>
      </c>
      <c r="AL20" s="66" t="s">
        <v>140</v>
      </c>
      <c r="AM20" s="66" t="s">
        <v>140</v>
      </c>
      <c r="AN20" s="66" t="s">
        <v>140</v>
      </c>
    </row>
    <row r="21" spans="1:40" x14ac:dyDescent="0.3">
      <c r="B21" s="81">
        <f>((B10)+(B12)+(B14)+(B16)+(B18)+(B20))</f>
        <v>1</v>
      </c>
      <c r="C21" s="81">
        <f t="shared" ref="C21:AN21" si="0">((C10)+(C12)+(C14)+(C16)+(C18)+(C20))</f>
        <v>1</v>
      </c>
      <c r="D21" s="81">
        <f t="shared" si="0"/>
        <v>0.99999999999999989</v>
      </c>
      <c r="E21" s="81">
        <f t="shared" si="0"/>
        <v>1</v>
      </c>
      <c r="F21" s="81">
        <f t="shared" si="0"/>
        <v>1</v>
      </c>
      <c r="G21" s="81">
        <f t="shared" si="0"/>
        <v>1</v>
      </c>
      <c r="H21" s="81">
        <f t="shared" si="0"/>
        <v>0.99999999999999989</v>
      </c>
      <c r="I21" s="81">
        <f t="shared" si="0"/>
        <v>1</v>
      </c>
      <c r="J21" s="81">
        <f t="shared" si="0"/>
        <v>1</v>
      </c>
      <c r="K21" s="81">
        <f t="shared" si="0"/>
        <v>1</v>
      </c>
      <c r="L21" s="81">
        <f t="shared" si="0"/>
        <v>1</v>
      </c>
      <c r="M21" s="81">
        <f t="shared" si="0"/>
        <v>1</v>
      </c>
      <c r="N21" s="81">
        <f t="shared" si="0"/>
        <v>1</v>
      </c>
      <c r="O21" s="81">
        <f t="shared" si="0"/>
        <v>1</v>
      </c>
      <c r="P21" s="81">
        <f t="shared" si="0"/>
        <v>1</v>
      </c>
      <c r="Q21" s="81">
        <f t="shared" si="0"/>
        <v>1</v>
      </c>
      <c r="R21" s="81">
        <f t="shared" si="0"/>
        <v>0.99999999999999989</v>
      </c>
      <c r="S21" s="81">
        <f t="shared" si="0"/>
        <v>1</v>
      </c>
      <c r="T21" s="81">
        <f t="shared" si="0"/>
        <v>1</v>
      </c>
      <c r="U21" s="81">
        <f t="shared" si="0"/>
        <v>1</v>
      </c>
      <c r="V21" s="81">
        <f t="shared" si="0"/>
        <v>1</v>
      </c>
      <c r="W21" s="81">
        <f t="shared" si="0"/>
        <v>1</v>
      </c>
      <c r="X21" s="81">
        <f t="shared" si="0"/>
        <v>1</v>
      </c>
      <c r="Y21" s="81">
        <f t="shared" si="0"/>
        <v>1</v>
      </c>
      <c r="Z21" s="81">
        <f t="shared" si="0"/>
        <v>1</v>
      </c>
      <c r="AA21" s="81">
        <f t="shared" si="0"/>
        <v>1</v>
      </c>
      <c r="AB21" s="81">
        <f t="shared" si="0"/>
        <v>1</v>
      </c>
      <c r="AC21" s="81">
        <f t="shared" si="0"/>
        <v>1</v>
      </c>
      <c r="AD21" s="81">
        <f t="shared" si="0"/>
        <v>1</v>
      </c>
      <c r="AE21" s="81">
        <f t="shared" si="0"/>
        <v>1</v>
      </c>
      <c r="AF21" s="81">
        <f t="shared" si="0"/>
        <v>1</v>
      </c>
      <c r="AG21" s="81">
        <f t="shared" si="0"/>
        <v>1</v>
      </c>
      <c r="AH21" s="81">
        <f t="shared" si="0"/>
        <v>1</v>
      </c>
      <c r="AI21" s="81">
        <f t="shared" si="0"/>
        <v>1</v>
      </c>
      <c r="AJ21" s="81">
        <f t="shared" si="0"/>
        <v>1</v>
      </c>
      <c r="AK21" s="81">
        <f t="shared" si="0"/>
        <v>1</v>
      </c>
      <c r="AL21" s="81">
        <f t="shared" si="0"/>
        <v>1</v>
      </c>
      <c r="AM21" s="81">
        <f t="shared" si="0"/>
        <v>1</v>
      </c>
      <c r="AN21" s="81">
        <f t="shared" si="0"/>
        <v>1</v>
      </c>
    </row>
  </sheetData>
  <sheetProtection algorithmName="SHA-512" hashValue="naa6eEiA1YEUf5UbHdi//iHE2Jn1aSJxE6sm5h+5QiL+9AYJhb8X2Ob+u84QGVWGpKNTq3PyMab6mLOnmg2K8g==" saltValue="5B8dC2hQg3LwdjdrpoGKIg=="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9 B19:AN20 B18 D18:E18 I18 K18 Q18:S18 B11:AN17 B10:M10 O10:AN10 V18:AB18 AD18:AG18 AI18:AM18"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N21"/>
  <sheetViews>
    <sheetView showGridLines="0" workbookViewId="0">
      <pane xSplit="2" topLeftCell="C1" activePane="topRight" state="frozen"/>
      <selection pane="topRight" activeCell="A3" sqref="A3:K3"/>
    </sheetView>
  </sheetViews>
  <sheetFormatPr defaultRowHeight="14.4" x14ac:dyDescent="0.3"/>
  <cols>
    <col min="1" max="1" width="47.664062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683</v>
      </c>
      <c r="B3" s="157"/>
      <c r="C3" s="157"/>
      <c r="D3" s="157"/>
      <c r="E3" s="157"/>
      <c r="F3" s="157"/>
      <c r="G3" s="157"/>
      <c r="H3" s="157"/>
      <c r="I3" s="157"/>
      <c r="J3" s="157"/>
      <c r="K3" s="157"/>
      <c r="L3" s="95"/>
      <c r="M3" s="95"/>
      <c r="N3" s="95"/>
      <c r="O3" s="95"/>
      <c r="AM3" s="59" t="s">
        <v>664</v>
      </c>
    </row>
    <row r="4" spans="1:40" ht="7.8"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332</v>
      </c>
      <c r="C8" s="65" t="s">
        <v>461</v>
      </c>
      <c r="D8" s="65" t="s">
        <v>235</v>
      </c>
      <c r="E8" s="65" t="s">
        <v>236</v>
      </c>
      <c r="F8" s="65" t="s">
        <v>76</v>
      </c>
      <c r="G8" s="65" t="s">
        <v>77</v>
      </c>
      <c r="H8" s="65" t="s">
        <v>333</v>
      </c>
      <c r="I8" s="65" t="s">
        <v>78</v>
      </c>
      <c r="J8" s="65" t="s">
        <v>79</v>
      </c>
      <c r="K8" s="65" t="s">
        <v>335</v>
      </c>
      <c r="L8" s="65" t="s">
        <v>81</v>
      </c>
      <c r="M8" s="65" t="s">
        <v>82</v>
      </c>
      <c r="N8" s="65" t="s">
        <v>83</v>
      </c>
      <c r="O8" s="65" t="s">
        <v>84</v>
      </c>
      <c r="P8" s="65" t="s">
        <v>85</v>
      </c>
      <c r="Q8" s="65" t="s">
        <v>86</v>
      </c>
      <c r="R8" s="65" t="s">
        <v>87</v>
      </c>
      <c r="S8" s="65" t="s">
        <v>50</v>
      </c>
      <c r="T8" s="65" t="s">
        <v>88</v>
      </c>
      <c r="U8" s="65" t="s">
        <v>90</v>
      </c>
      <c r="V8" s="65" t="s">
        <v>91</v>
      </c>
      <c r="W8" s="65" t="s">
        <v>241</v>
      </c>
      <c r="X8" s="65" t="s">
        <v>93</v>
      </c>
      <c r="Y8" s="65" t="s">
        <v>250</v>
      </c>
      <c r="Z8" s="65" t="s">
        <v>94</v>
      </c>
      <c r="AA8" s="65" t="s">
        <v>96</v>
      </c>
      <c r="AB8" s="65" t="s">
        <v>97</v>
      </c>
      <c r="AC8" s="65" t="s">
        <v>523</v>
      </c>
      <c r="AD8" s="65" t="s">
        <v>402</v>
      </c>
      <c r="AE8" s="65" t="s">
        <v>338</v>
      </c>
      <c r="AF8" s="65" t="s">
        <v>244</v>
      </c>
      <c r="AG8" s="65" t="s">
        <v>102</v>
      </c>
      <c r="AH8" s="65" t="s">
        <v>340</v>
      </c>
      <c r="AI8" s="65" t="s">
        <v>58</v>
      </c>
      <c r="AJ8" s="65" t="s">
        <v>104</v>
      </c>
      <c r="AK8" s="65" t="s">
        <v>516</v>
      </c>
      <c r="AL8" s="65" t="s">
        <v>271</v>
      </c>
      <c r="AM8" s="65" t="s">
        <v>107</v>
      </c>
      <c r="AN8" s="65" t="s">
        <v>490</v>
      </c>
    </row>
    <row r="9" spans="1:40" ht="20.100000000000001" customHeight="1" x14ac:dyDescent="0.35">
      <c r="A9" s="62" t="s">
        <v>385</v>
      </c>
      <c r="B9" s="63" t="s">
        <v>529</v>
      </c>
      <c r="C9" s="63" t="s">
        <v>63</v>
      </c>
      <c r="D9" s="63" t="s">
        <v>395</v>
      </c>
      <c r="E9" s="63" t="s">
        <v>223</v>
      </c>
      <c r="F9" s="63" t="s">
        <v>47</v>
      </c>
      <c r="G9" s="63" t="s">
        <v>530</v>
      </c>
      <c r="H9" s="63" t="s">
        <v>248</v>
      </c>
      <c r="I9" s="63" t="s">
        <v>483</v>
      </c>
      <c r="J9" s="63" t="s">
        <v>82</v>
      </c>
      <c r="K9" s="63" t="s">
        <v>443</v>
      </c>
      <c r="L9" s="63" t="s">
        <v>338</v>
      </c>
      <c r="M9" s="63" t="s">
        <v>200</v>
      </c>
      <c r="N9" s="63" t="s">
        <v>440</v>
      </c>
      <c r="O9" s="63" t="s">
        <v>475</v>
      </c>
      <c r="P9" s="63" t="s">
        <v>260</v>
      </c>
      <c r="Q9" s="63" t="s">
        <v>446</v>
      </c>
      <c r="R9" s="63" t="s">
        <v>52</v>
      </c>
      <c r="S9" s="63" t="s">
        <v>117</v>
      </c>
      <c r="T9" s="63" t="s">
        <v>50</v>
      </c>
      <c r="U9" s="63" t="s">
        <v>57</v>
      </c>
      <c r="V9" s="63" t="s">
        <v>50</v>
      </c>
      <c r="W9" s="63" t="s">
        <v>122</v>
      </c>
      <c r="X9" s="63" t="s">
        <v>242</v>
      </c>
      <c r="Y9" s="63" t="s">
        <v>58</v>
      </c>
      <c r="Z9" s="63" t="s">
        <v>117</v>
      </c>
      <c r="AA9" s="63" t="s">
        <v>370</v>
      </c>
      <c r="AB9" s="63" t="s">
        <v>223</v>
      </c>
      <c r="AC9" s="63" t="s">
        <v>60</v>
      </c>
      <c r="AD9" s="63" t="s">
        <v>275</v>
      </c>
      <c r="AE9" s="63" t="s">
        <v>60</v>
      </c>
      <c r="AF9" s="63" t="s">
        <v>446</v>
      </c>
      <c r="AG9" s="63" t="s">
        <v>346</v>
      </c>
      <c r="AH9" s="63" t="s">
        <v>337</v>
      </c>
      <c r="AI9" s="63" t="s">
        <v>118</v>
      </c>
      <c r="AJ9" s="63" t="s">
        <v>493</v>
      </c>
      <c r="AK9" s="63" t="s">
        <v>510</v>
      </c>
      <c r="AL9" s="63" t="s">
        <v>305</v>
      </c>
      <c r="AM9" s="63" t="s">
        <v>219</v>
      </c>
      <c r="AN9" s="63" t="s">
        <v>531</v>
      </c>
    </row>
    <row r="10" spans="1:40" ht="20.100000000000001" customHeight="1" x14ac:dyDescent="0.35">
      <c r="A10" s="64" t="s">
        <v>388</v>
      </c>
      <c r="B10" s="66" t="s">
        <v>281</v>
      </c>
      <c r="C10" s="66" t="s">
        <v>281</v>
      </c>
      <c r="D10" s="66" t="s">
        <v>281</v>
      </c>
      <c r="E10" s="66" t="s">
        <v>358</v>
      </c>
      <c r="F10" s="66" t="s">
        <v>151</v>
      </c>
      <c r="G10" s="66" t="s">
        <v>151</v>
      </c>
      <c r="H10" s="66" t="s">
        <v>134</v>
      </c>
      <c r="I10" s="66" t="s">
        <v>358</v>
      </c>
      <c r="J10" s="66" t="s">
        <v>151</v>
      </c>
      <c r="K10" s="66" t="s">
        <v>281</v>
      </c>
      <c r="L10" s="66" t="s">
        <v>358</v>
      </c>
      <c r="M10" s="66" t="s">
        <v>226</v>
      </c>
      <c r="N10" s="66" t="s">
        <v>132</v>
      </c>
      <c r="O10" s="66" t="s">
        <v>150</v>
      </c>
      <c r="P10" s="66" t="s">
        <v>132</v>
      </c>
      <c r="Q10" s="66" t="s">
        <v>134</v>
      </c>
      <c r="R10" s="66" t="s">
        <v>405</v>
      </c>
      <c r="S10" s="66" t="s">
        <v>178</v>
      </c>
      <c r="T10" s="66" t="s">
        <v>144</v>
      </c>
      <c r="U10" s="66" t="s">
        <v>227</v>
      </c>
      <c r="V10" s="66">
        <v>0.42</v>
      </c>
      <c r="W10" s="66" t="s">
        <v>298</v>
      </c>
      <c r="X10" s="66" t="s">
        <v>358</v>
      </c>
      <c r="Y10" s="66" t="s">
        <v>149</v>
      </c>
      <c r="Z10" s="66" t="s">
        <v>299</v>
      </c>
      <c r="AA10" s="66" t="s">
        <v>263</v>
      </c>
      <c r="AB10" s="66" t="s">
        <v>298</v>
      </c>
      <c r="AC10" s="66" t="s">
        <v>133</v>
      </c>
      <c r="AD10" s="66" t="s">
        <v>150</v>
      </c>
      <c r="AE10" s="66" t="s">
        <v>358</v>
      </c>
      <c r="AF10" s="66" t="s">
        <v>154</v>
      </c>
      <c r="AG10" s="66" t="s">
        <v>137</v>
      </c>
      <c r="AH10" s="66" t="s">
        <v>154</v>
      </c>
      <c r="AI10" s="66" t="s">
        <v>133</v>
      </c>
      <c r="AJ10" s="66" t="s">
        <v>151</v>
      </c>
      <c r="AK10" s="66" t="s">
        <v>149</v>
      </c>
      <c r="AL10" s="66" t="s">
        <v>229</v>
      </c>
      <c r="AM10" s="66" t="s">
        <v>298</v>
      </c>
      <c r="AN10" s="66" t="s">
        <v>134</v>
      </c>
    </row>
    <row r="11" spans="1:40" ht="20.100000000000001" customHeight="1" x14ac:dyDescent="0.35">
      <c r="A11" s="62" t="s">
        <v>391</v>
      </c>
      <c r="B11" s="63" t="s">
        <v>532</v>
      </c>
      <c r="C11" s="63" t="s">
        <v>483</v>
      </c>
      <c r="D11" s="63" t="s">
        <v>383</v>
      </c>
      <c r="E11" s="63" t="s">
        <v>167</v>
      </c>
      <c r="F11" s="63" t="s">
        <v>485</v>
      </c>
      <c r="G11" s="63" t="s">
        <v>521</v>
      </c>
      <c r="H11" s="63" t="s">
        <v>337</v>
      </c>
      <c r="I11" s="63" t="s">
        <v>451</v>
      </c>
      <c r="J11" s="63" t="s">
        <v>243</v>
      </c>
      <c r="K11" s="63" t="s">
        <v>120</v>
      </c>
      <c r="L11" s="63" t="s">
        <v>39</v>
      </c>
      <c r="M11" s="63" t="s">
        <v>159</v>
      </c>
      <c r="N11" s="63" t="s">
        <v>368</v>
      </c>
      <c r="O11" s="63" t="s">
        <v>413</v>
      </c>
      <c r="P11" s="63" t="s">
        <v>349</v>
      </c>
      <c r="Q11" s="63" t="s">
        <v>418</v>
      </c>
      <c r="R11" s="63" t="s">
        <v>53</v>
      </c>
      <c r="S11" s="63" t="s">
        <v>219</v>
      </c>
      <c r="T11" s="63" t="s">
        <v>276</v>
      </c>
      <c r="U11" s="63" t="s">
        <v>220</v>
      </c>
      <c r="V11" s="63" t="s">
        <v>50</v>
      </c>
      <c r="W11" s="63" t="s">
        <v>269</v>
      </c>
      <c r="X11" s="63" t="s">
        <v>374</v>
      </c>
      <c r="Y11" s="63" t="s">
        <v>118</v>
      </c>
      <c r="Z11" s="63" t="s">
        <v>115</v>
      </c>
      <c r="AA11" s="63" t="s">
        <v>163</v>
      </c>
      <c r="AB11" s="63" t="s">
        <v>349</v>
      </c>
      <c r="AC11" s="63" t="s">
        <v>290</v>
      </c>
      <c r="AD11" s="63" t="s">
        <v>438</v>
      </c>
      <c r="AE11" s="63" t="s">
        <v>216</v>
      </c>
      <c r="AF11" s="63" t="s">
        <v>381</v>
      </c>
      <c r="AG11" s="63" t="s">
        <v>411</v>
      </c>
      <c r="AH11" s="63" t="s">
        <v>165</v>
      </c>
      <c r="AI11" s="63" t="s">
        <v>94</v>
      </c>
      <c r="AJ11" s="63" t="s">
        <v>348</v>
      </c>
      <c r="AK11" s="63" t="s">
        <v>111</v>
      </c>
      <c r="AL11" s="63" t="s">
        <v>90</v>
      </c>
      <c r="AM11" s="63" t="s">
        <v>94</v>
      </c>
      <c r="AN11" s="63" t="s">
        <v>457</v>
      </c>
    </row>
    <row r="12" spans="1:40" ht="20.100000000000001" customHeight="1" x14ac:dyDescent="0.35">
      <c r="A12" s="64" t="s">
        <v>392</v>
      </c>
      <c r="B12" s="66" t="s">
        <v>148</v>
      </c>
      <c r="C12" s="66" t="s">
        <v>229</v>
      </c>
      <c r="D12" s="66" t="s">
        <v>263</v>
      </c>
      <c r="E12" s="66" t="s">
        <v>179</v>
      </c>
      <c r="F12" s="66" t="s">
        <v>184</v>
      </c>
      <c r="G12" s="66" t="s">
        <v>150</v>
      </c>
      <c r="H12" s="66" t="s">
        <v>153</v>
      </c>
      <c r="I12" s="66" t="s">
        <v>360</v>
      </c>
      <c r="J12" s="66" t="s">
        <v>184</v>
      </c>
      <c r="K12" s="66" t="s">
        <v>150</v>
      </c>
      <c r="L12" s="66" t="s">
        <v>357</v>
      </c>
      <c r="M12" s="66" t="s">
        <v>184</v>
      </c>
      <c r="N12" s="66" t="s">
        <v>148</v>
      </c>
      <c r="O12" s="66" t="s">
        <v>148</v>
      </c>
      <c r="P12" s="66" t="s">
        <v>149</v>
      </c>
      <c r="Q12" s="66" t="s">
        <v>378</v>
      </c>
      <c r="R12" s="66" t="s">
        <v>378</v>
      </c>
      <c r="S12" s="66" t="s">
        <v>147</v>
      </c>
      <c r="T12" s="66" t="s">
        <v>142</v>
      </c>
      <c r="U12" s="66" t="s">
        <v>142</v>
      </c>
      <c r="V12" s="66" t="s">
        <v>229</v>
      </c>
      <c r="W12" s="66" t="s">
        <v>153</v>
      </c>
      <c r="X12" s="66" t="s">
        <v>181</v>
      </c>
      <c r="Y12" s="66" t="s">
        <v>181</v>
      </c>
      <c r="Z12" s="66" t="s">
        <v>140</v>
      </c>
      <c r="AA12" s="66" t="s">
        <v>146</v>
      </c>
      <c r="AB12" s="66" t="s">
        <v>153</v>
      </c>
      <c r="AC12" s="66" t="s">
        <v>185</v>
      </c>
      <c r="AD12" s="66" t="s">
        <v>133</v>
      </c>
      <c r="AE12" s="66" t="s">
        <v>208</v>
      </c>
      <c r="AF12" s="66" t="s">
        <v>148</v>
      </c>
      <c r="AG12" s="66" t="s">
        <v>184</v>
      </c>
      <c r="AH12" s="66" t="s">
        <v>148</v>
      </c>
      <c r="AI12" s="66" t="s">
        <v>203</v>
      </c>
      <c r="AJ12" s="66" t="s">
        <v>150</v>
      </c>
      <c r="AK12" s="66" t="s">
        <v>135</v>
      </c>
      <c r="AL12" s="66" t="s">
        <v>378</v>
      </c>
      <c r="AM12" s="66" t="s">
        <v>357</v>
      </c>
      <c r="AN12" s="66" t="s">
        <v>185</v>
      </c>
    </row>
    <row r="13" spans="1:40" ht="20.100000000000001" customHeight="1" x14ac:dyDescent="0.35">
      <c r="A13" s="62" t="s">
        <v>379</v>
      </c>
      <c r="B13" s="63" t="s">
        <v>172</v>
      </c>
      <c r="C13" s="63" t="s">
        <v>190</v>
      </c>
      <c r="D13" s="63" t="s">
        <v>106</v>
      </c>
      <c r="E13" s="63" t="s">
        <v>52</v>
      </c>
      <c r="F13" s="63" t="s">
        <v>212</v>
      </c>
      <c r="G13" s="63" t="s">
        <v>312</v>
      </c>
      <c r="H13" s="63" t="s">
        <v>89</v>
      </c>
      <c r="I13" s="63" t="s">
        <v>371</v>
      </c>
      <c r="J13" s="63" t="s">
        <v>312</v>
      </c>
      <c r="K13" s="63" t="s">
        <v>49</v>
      </c>
      <c r="L13" s="63" t="s">
        <v>36</v>
      </c>
      <c r="M13" s="63" t="s">
        <v>221</v>
      </c>
      <c r="N13" s="63" t="s">
        <v>87</v>
      </c>
      <c r="O13" s="63" t="s">
        <v>88</v>
      </c>
      <c r="P13" s="63" t="s">
        <v>171</v>
      </c>
      <c r="Q13" s="63" t="s">
        <v>218</v>
      </c>
      <c r="R13" s="63" t="s">
        <v>50</v>
      </c>
      <c r="S13" s="63" t="s">
        <v>115</v>
      </c>
      <c r="T13" s="63" t="s">
        <v>57</v>
      </c>
      <c r="U13" s="63" t="s">
        <v>219</v>
      </c>
      <c r="V13" s="63" t="s">
        <v>94</v>
      </c>
      <c r="W13" s="63" t="s">
        <v>121</v>
      </c>
      <c r="X13" s="63" t="s">
        <v>214</v>
      </c>
      <c r="Y13" s="63" t="s">
        <v>57</v>
      </c>
      <c r="Z13" s="63" t="s">
        <v>115</v>
      </c>
      <c r="AA13" s="63" t="s">
        <v>107</v>
      </c>
      <c r="AB13" s="63" t="s">
        <v>50</v>
      </c>
      <c r="AC13" s="63" t="s">
        <v>56</v>
      </c>
      <c r="AD13" s="63" t="s">
        <v>118</v>
      </c>
      <c r="AE13" s="63" t="s">
        <v>371</v>
      </c>
      <c r="AF13" s="63" t="s">
        <v>166</v>
      </c>
      <c r="AG13" s="63" t="s">
        <v>190</v>
      </c>
      <c r="AH13" s="63" t="s">
        <v>305</v>
      </c>
      <c r="AI13" s="63" t="s">
        <v>94</v>
      </c>
      <c r="AJ13" s="63" t="s">
        <v>311</v>
      </c>
      <c r="AK13" s="63" t="s">
        <v>260</v>
      </c>
      <c r="AL13" s="63" t="s">
        <v>220</v>
      </c>
      <c r="AM13" s="63" t="s">
        <v>115</v>
      </c>
      <c r="AN13" s="63" t="s">
        <v>373</v>
      </c>
    </row>
    <row r="14" spans="1:40" ht="20.100000000000001" customHeight="1" x14ac:dyDescent="0.35">
      <c r="A14" s="64" t="s">
        <v>384</v>
      </c>
      <c r="B14" s="66" t="s">
        <v>180</v>
      </c>
      <c r="C14" s="66" t="s">
        <v>202</v>
      </c>
      <c r="D14" s="66" t="s">
        <v>203</v>
      </c>
      <c r="E14" s="66" t="s">
        <v>144</v>
      </c>
      <c r="F14" s="66" t="s">
        <v>203</v>
      </c>
      <c r="G14" s="66" t="s">
        <v>202</v>
      </c>
      <c r="H14" s="66" t="s">
        <v>202</v>
      </c>
      <c r="I14" s="66" t="s">
        <v>202</v>
      </c>
      <c r="J14" s="66" t="s">
        <v>203</v>
      </c>
      <c r="K14" s="66" t="s">
        <v>180</v>
      </c>
      <c r="L14" s="66" t="s">
        <v>180</v>
      </c>
      <c r="M14" s="66" t="s">
        <v>202</v>
      </c>
      <c r="N14" s="66" t="s">
        <v>202</v>
      </c>
      <c r="O14" s="66" t="s">
        <v>144</v>
      </c>
      <c r="P14" s="66" t="s">
        <v>204</v>
      </c>
      <c r="Q14" s="66" t="s">
        <v>202</v>
      </c>
      <c r="R14" s="66" t="s">
        <v>180</v>
      </c>
      <c r="S14" s="66" t="s">
        <v>140</v>
      </c>
      <c r="T14" s="66" t="s">
        <v>179</v>
      </c>
      <c r="U14" s="66" t="s">
        <v>180</v>
      </c>
      <c r="V14" s="66" t="s">
        <v>177</v>
      </c>
      <c r="W14" s="66" t="s">
        <v>207</v>
      </c>
      <c r="X14" s="66" t="s">
        <v>176</v>
      </c>
      <c r="Y14" s="66" t="s">
        <v>203</v>
      </c>
      <c r="Z14" s="66" t="s">
        <v>180</v>
      </c>
      <c r="AA14" s="66" t="s">
        <v>205</v>
      </c>
      <c r="AB14" s="66" t="s">
        <v>205</v>
      </c>
      <c r="AC14" s="66" t="s">
        <v>183</v>
      </c>
      <c r="AD14" s="66" t="s">
        <v>205</v>
      </c>
      <c r="AE14" s="66" t="s">
        <v>176</v>
      </c>
      <c r="AF14" s="66" t="s">
        <v>180</v>
      </c>
      <c r="AG14" s="66" t="s">
        <v>144</v>
      </c>
      <c r="AH14" s="66" t="s">
        <v>180</v>
      </c>
      <c r="AI14" s="66" t="s">
        <v>180</v>
      </c>
      <c r="AJ14" s="66" t="s">
        <v>228</v>
      </c>
      <c r="AK14" s="66" t="s">
        <v>202</v>
      </c>
      <c r="AL14" s="66" t="s">
        <v>206</v>
      </c>
      <c r="AM14" s="66" t="s">
        <v>140</v>
      </c>
      <c r="AN14" s="66" t="s">
        <v>180</v>
      </c>
    </row>
    <row r="15" spans="1:40" ht="20.100000000000001" customHeight="1" x14ac:dyDescent="0.35">
      <c r="A15" s="62" t="s">
        <v>362</v>
      </c>
      <c r="B15" s="63" t="s">
        <v>475</v>
      </c>
      <c r="C15" s="63" t="s">
        <v>88</v>
      </c>
      <c r="D15" s="63" t="s">
        <v>312</v>
      </c>
      <c r="E15" s="63" t="s">
        <v>197</v>
      </c>
      <c r="F15" s="63" t="s">
        <v>56</v>
      </c>
      <c r="G15" s="63" t="s">
        <v>211</v>
      </c>
      <c r="H15" s="63" t="s">
        <v>219</v>
      </c>
      <c r="I15" s="63" t="s">
        <v>305</v>
      </c>
      <c r="J15" s="63" t="s">
        <v>67</v>
      </c>
      <c r="K15" s="63" t="s">
        <v>90</v>
      </c>
      <c r="L15" s="63" t="s">
        <v>301</v>
      </c>
      <c r="M15" s="63" t="s">
        <v>52</v>
      </c>
      <c r="N15" s="63" t="s">
        <v>284</v>
      </c>
      <c r="O15" s="63" t="s">
        <v>95</v>
      </c>
      <c r="P15" s="63" t="s">
        <v>219</v>
      </c>
      <c r="Q15" s="63" t="s">
        <v>67</v>
      </c>
      <c r="R15" s="63" t="s">
        <v>115</v>
      </c>
      <c r="S15" s="63" t="s">
        <v>115</v>
      </c>
      <c r="T15" s="63" t="s">
        <v>57</v>
      </c>
      <c r="U15" s="63" t="s">
        <v>115</v>
      </c>
      <c r="V15" s="63" t="s">
        <v>115</v>
      </c>
      <c r="W15" s="63" t="s">
        <v>117</v>
      </c>
      <c r="X15" s="63" t="s">
        <v>305</v>
      </c>
      <c r="Y15" s="63" t="s">
        <v>57</v>
      </c>
      <c r="Z15" s="63" t="s">
        <v>117</v>
      </c>
      <c r="AA15" s="63" t="s">
        <v>171</v>
      </c>
      <c r="AB15" s="63" t="s">
        <v>219</v>
      </c>
      <c r="AC15" s="63" t="s">
        <v>57</v>
      </c>
      <c r="AD15" s="63" t="s">
        <v>91</v>
      </c>
      <c r="AE15" s="63" t="s">
        <v>293</v>
      </c>
      <c r="AF15" s="63" t="s">
        <v>303</v>
      </c>
      <c r="AG15" s="63" t="s">
        <v>51</v>
      </c>
      <c r="AH15" s="63" t="s">
        <v>67</v>
      </c>
      <c r="AI15" s="63" t="s">
        <v>219</v>
      </c>
      <c r="AJ15" s="63" t="s">
        <v>303</v>
      </c>
      <c r="AK15" s="63" t="s">
        <v>301</v>
      </c>
      <c r="AL15" s="63" t="s">
        <v>220</v>
      </c>
      <c r="AM15" s="63" t="s">
        <v>115</v>
      </c>
      <c r="AN15" s="63" t="s">
        <v>305</v>
      </c>
    </row>
    <row r="16" spans="1:40" ht="20.100000000000001" customHeight="1" x14ac:dyDescent="0.35">
      <c r="A16" s="64" t="s">
        <v>377</v>
      </c>
      <c r="B16" s="66" t="s">
        <v>182</v>
      </c>
      <c r="C16" s="66" t="s">
        <v>264</v>
      </c>
      <c r="D16" s="66" t="s">
        <v>207</v>
      </c>
      <c r="E16" s="66" t="s">
        <v>203</v>
      </c>
      <c r="F16" s="66" t="s">
        <v>207</v>
      </c>
      <c r="G16" s="66" t="s">
        <v>264</v>
      </c>
      <c r="H16" s="66" t="s">
        <v>265</v>
      </c>
      <c r="I16" s="66" t="s">
        <v>182</v>
      </c>
      <c r="J16" s="66" t="s">
        <v>182</v>
      </c>
      <c r="K16" s="66" t="s">
        <v>204</v>
      </c>
      <c r="L16" s="66" t="s">
        <v>182</v>
      </c>
      <c r="M16" s="66" t="s">
        <v>180</v>
      </c>
      <c r="N16" s="66" t="s">
        <v>205</v>
      </c>
      <c r="O16" s="66" t="s">
        <v>207</v>
      </c>
      <c r="P16" s="66" t="s">
        <v>266</v>
      </c>
      <c r="Q16" s="66" t="s">
        <v>182</v>
      </c>
      <c r="R16" s="66" t="s">
        <v>140</v>
      </c>
      <c r="S16" s="66" t="s">
        <v>140</v>
      </c>
      <c r="T16" s="66" t="s">
        <v>187</v>
      </c>
      <c r="U16" s="66" t="s">
        <v>140</v>
      </c>
      <c r="V16" s="66" t="s">
        <v>140</v>
      </c>
      <c r="W16" s="66" t="s">
        <v>265</v>
      </c>
      <c r="X16" s="66" t="s">
        <v>225</v>
      </c>
      <c r="Y16" s="66" t="s">
        <v>183</v>
      </c>
      <c r="Z16" s="66" t="s">
        <v>288</v>
      </c>
      <c r="AA16" s="66" t="s">
        <v>264</v>
      </c>
      <c r="AB16" s="66" t="s">
        <v>266</v>
      </c>
      <c r="AC16" s="66" t="s">
        <v>266</v>
      </c>
      <c r="AD16" s="66" t="s">
        <v>264</v>
      </c>
      <c r="AE16" s="66" t="s">
        <v>180</v>
      </c>
      <c r="AF16" s="66" t="s">
        <v>204</v>
      </c>
      <c r="AG16" s="66" t="s">
        <v>182</v>
      </c>
      <c r="AH16" s="66" t="s">
        <v>207</v>
      </c>
      <c r="AI16" s="66" t="s">
        <v>177</v>
      </c>
      <c r="AJ16" s="66" t="s">
        <v>264</v>
      </c>
      <c r="AK16" s="66" t="s">
        <v>182</v>
      </c>
      <c r="AL16" s="66" t="s">
        <v>206</v>
      </c>
      <c r="AM16" s="66" t="s">
        <v>140</v>
      </c>
      <c r="AN16" s="66" t="s">
        <v>264</v>
      </c>
    </row>
    <row r="17" spans="1:40" ht="20.100000000000001" customHeight="1" x14ac:dyDescent="0.35">
      <c r="A17" s="62" t="s">
        <v>342</v>
      </c>
      <c r="B17" s="63" t="s">
        <v>190</v>
      </c>
      <c r="C17" s="63" t="s">
        <v>56</v>
      </c>
      <c r="D17" s="63" t="s">
        <v>293</v>
      </c>
      <c r="E17" s="63" t="s">
        <v>197</v>
      </c>
      <c r="F17" s="63" t="s">
        <v>305</v>
      </c>
      <c r="G17" s="63" t="s">
        <v>313</v>
      </c>
      <c r="H17" s="63" t="s">
        <v>94</v>
      </c>
      <c r="I17" s="63" t="s">
        <v>51</v>
      </c>
      <c r="J17" s="63" t="s">
        <v>250</v>
      </c>
      <c r="K17" s="63" t="s">
        <v>171</v>
      </c>
      <c r="L17" s="63" t="s">
        <v>88</v>
      </c>
      <c r="M17" s="63" t="s">
        <v>197</v>
      </c>
      <c r="N17" s="63" t="s">
        <v>220</v>
      </c>
      <c r="O17" s="63" t="s">
        <v>121</v>
      </c>
      <c r="P17" s="63" t="s">
        <v>219</v>
      </c>
      <c r="Q17" s="63" t="s">
        <v>51</v>
      </c>
      <c r="R17" s="63" t="s">
        <v>115</v>
      </c>
      <c r="S17" s="63" t="s">
        <v>115</v>
      </c>
      <c r="T17" s="63" t="s">
        <v>115</v>
      </c>
      <c r="U17" s="63" t="s">
        <v>50</v>
      </c>
      <c r="V17" s="63" t="s">
        <v>115</v>
      </c>
      <c r="W17" s="63" t="s">
        <v>50</v>
      </c>
      <c r="X17" s="63" t="s">
        <v>303</v>
      </c>
      <c r="Y17" s="63" t="s">
        <v>57</v>
      </c>
      <c r="Z17" s="63" t="s">
        <v>115</v>
      </c>
      <c r="AA17" s="63" t="s">
        <v>219</v>
      </c>
      <c r="AB17" s="63" t="s">
        <v>107</v>
      </c>
      <c r="AC17" s="63" t="s">
        <v>118</v>
      </c>
      <c r="AD17" s="63" t="s">
        <v>284</v>
      </c>
      <c r="AE17" s="63" t="s">
        <v>67</v>
      </c>
      <c r="AF17" s="63" t="s">
        <v>303</v>
      </c>
      <c r="AG17" s="63" t="s">
        <v>274</v>
      </c>
      <c r="AH17" s="63" t="s">
        <v>52</v>
      </c>
      <c r="AI17" s="63" t="s">
        <v>117</v>
      </c>
      <c r="AJ17" s="63" t="s">
        <v>88</v>
      </c>
      <c r="AK17" s="63" t="s">
        <v>250</v>
      </c>
      <c r="AL17" s="63" t="s">
        <v>50</v>
      </c>
      <c r="AM17" s="63" t="s">
        <v>117</v>
      </c>
      <c r="AN17" s="63" t="s">
        <v>88</v>
      </c>
    </row>
    <row r="18" spans="1:40" ht="20.100000000000001" customHeight="1" x14ac:dyDescent="0.35">
      <c r="A18" s="64" t="s">
        <v>356</v>
      </c>
      <c r="B18" s="66" t="s">
        <v>182</v>
      </c>
      <c r="C18" s="66" t="s">
        <v>182</v>
      </c>
      <c r="D18" s="66" t="s">
        <v>182</v>
      </c>
      <c r="E18" s="66" t="s">
        <v>203</v>
      </c>
      <c r="F18" s="66">
        <v>0.06</v>
      </c>
      <c r="G18" s="66" t="s">
        <v>264</v>
      </c>
      <c r="H18" s="66" t="s">
        <v>265</v>
      </c>
      <c r="I18" s="66" t="s">
        <v>182</v>
      </c>
      <c r="J18" s="66" t="s">
        <v>228</v>
      </c>
      <c r="K18" s="66">
        <v>0.01</v>
      </c>
      <c r="L18" s="66">
        <v>0.03</v>
      </c>
      <c r="M18" s="66">
        <v>0.09</v>
      </c>
      <c r="N18" s="66" t="s">
        <v>264</v>
      </c>
      <c r="O18" s="66">
        <v>7.0000000000000007E-2</v>
      </c>
      <c r="P18" s="66" t="s">
        <v>266</v>
      </c>
      <c r="Q18" s="66" t="s">
        <v>207</v>
      </c>
      <c r="R18" s="66" t="s">
        <v>140</v>
      </c>
      <c r="S18" s="66" t="s">
        <v>140</v>
      </c>
      <c r="T18" s="66" t="s">
        <v>140</v>
      </c>
      <c r="U18" s="66">
        <v>0.15</v>
      </c>
      <c r="V18" s="66" t="s">
        <v>140</v>
      </c>
      <c r="W18" s="66" t="s">
        <v>266</v>
      </c>
      <c r="X18" s="66" t="s">
        <v>207</v>
      </c>
      <c r="Y18" s="66" t="s">
        <v>183</v>
      </c>
      <c r="Z18" s="66">
        <v>0.14000000000000001</v>
      </c>
      <c r="AA18" s="66">
        <v>0.01</v>
      </c>
      <c r="AB18" s="66" t="s">
        <v>182</v>
      </c>
      <c r="AC18" s="66">
        <v>0.02</v>
      </c>
      <c r="AD18" s="66">
        <v>0.03</v>
      </c>
      <c r="AE18" s="66" t="s">
        <v>207</v>
      </c>
      <c r="AF18" s="66" t="s">
        <v>204</v>
      </c>
      <c r="AG18" s="66" t="s">
        <v>264</v>
      </c>
      <c r="AH18" s="66" t="s">
        <v>204</v>
      </c>
      <c r="AI18" s="66" t="s">
        <v>264</v>
      </c>
      <c r="AJ18" s="66" t="s">
        <v>182</v>
      </c>
      <c r="AK18" s="66" t="s">
        <v>204</v>
      </c>
      <c r="AL18" s="66" t="s">
        <v>264</v>
      </c>
      <c r="AM18" s="66" t="s">
        <v>187</v>
      </c>
      <c r="AN18" s="66">
        <v>0.05</v>
      </c>
    </row>
    <row r="19" spans="1:40" ht="20.100000000000001" customHeight="1" x14ac:dyDescent="0.35">
      <c r="A19" s="62" t="s">
        <v>389</v>
      </c>
      <c r="B19" s="63" t="s">
        <v>53</v>
      </c>
      <c r="C19" s="63" t="s">
        <v>107</v>
      </c>
      <c r="D19" s="63" t="s">
        <v>219</v>
      </c>
      <c r="E19" s="63" t="s">
        <v>115</v>
      </c>
      <c r="F19" s="63" t="s">
        <v>57</v>
      </c>
      <c r="G19" s="63" t="s">
        <v>50</v>
      </c>
      <c r="H19" s="63" t="s">
        <v>115</v>
      </c>
      <c r="I19" s="63" t="s">
        <v>50</v>
      </c>
      <c r="J19" s="63" t="s">
        <v>57</v>
      </c>
      <c r="K19" s="63" t="s">
        <v>115</v>
      </c>
      <c r="L19" s="63" t="s">
        <v>107</v>
      </c>
      <c r="M19" s="63" t="s">
        <v>117</v>
      </c>
      <c r="N19" s="63" t="s">
        <v>117</v>
      </c>
      <c r="O19" s="63" t="s">
        <v>115</v>
      </c>
      <c r="P19" s="63" t="s">
        <v>115</v>
      </c>
      <c r="Q19" s="63" t="s">
        <v>107</v>
      </c>
      <c r="R19" s="63" t="s">
        <v>117</v>
      </c>
      <c r="S19" s="63" t="s">
        <v>115</v>
      </c>
      <c r="T19" s="63" t="s">
        <v>115</v>
      </c>
      <c r="U19" s="63" t="s">
        <v>115</v>
      </c>
      <c r="V19" s="63" t="s">
        <v>115</v>
      </c>
      <c r="W19" s="63" t="s">
        <v>115</v>
      </c>
      <c r="X19" s="63" t="s">
        <v>94</v>
      </c>
      <c r="Y19" s="63" t="s">
        <v>115</v>
      </c>
      <c r="Z19" s="63" t="s">
        <v>115</v>
      </c>
      <c r="AA19" s="63" t="s">
        <v>115</v>
      </c>
      <c r="AB19" s="63" t="s">
        <v>117</v>
      </c>
      <c r="AC19" s="63" t="s">
        <v>117</v>
      </c>
      <c r="AD19" s="63" t="s">
        <v>94</v>
      </c>
      <c r="AE19" s="63" t="s">
        <v>117</v>
      </c>
      <c r="AF19" s="63" t="s">
        <v>50</v>
      </c>
      <c r="AG19" s="63" t="s">
        <v>94</v>
      </c>
      <c r="AH19" s="63" t="s">
        <v>115</v>
      </c>
      <c r="AI19" s="63" t="s">
        <v>115</v>
      </c>
      <c r="AJ19" s="63" t="s">
        <v>171</v>
      </c>
      <c r="AK19" s="63" t="s">
        <v>107</v>
      </c>
      <c r="AL19" s="63" t="s">
        <v>115</v>
      </c>
      <c r="AM19" s="63" t="s">
        <v>115</v>
      </c>
      <c r="AN19" s="63" t="s">
        <v>219</v>
      </c>
    </row>
    <row r="20" spans="1:40" ht="20.100000000000001" customHeight="1" x14ac:dyDescent="0.35">
      <c r="A20" s="64" t="s">
        <v>390</v>
      </c>
      <c r="B20" s="66" t="s">
        <v>265</v>
      </c>
      <c r="C20" s="66" t="s">
        <v>265</v>
      </c>
      <c r="D20" s="66">
        <v>0.01</v>
      </c>
      <c r="E20" s="66" t="s">
        <v>140</v>
      </c>
      <c r="F20" s="66">
        <v>0.02</v>
      </c>
      <c r="G20" s="66" t="s">
        <v>265</v>
      </c>
      <c r="H20" s="66" t="s">
        <v>140</v>
      </c>
      <c r="I20" s="66">
        <v>0.02</v>
      </c>
      <c r="J20" s="66" t="s">
        <v>265</v>
      </c>
      <c r="K20" s="66" t="s">
        <v>140</v>
      </c>
      <c r="L20" s="66" t="s">
        <v>265</v>
      </c>
      <c r="M20" s="66" t="s">
        <v>265</v>
      </c>
      <c r="N20" s="66" t="s">
        <v>140</v>
      </c>
      <c r="O20" s="66" t="s">
        <v>140</v>
      </c>
      <c r="P20" s="66" t="s">
        <v>140</v>
      </c>
      <c r="Q20" s="66" t="s">
        <v>266</v>
      </c>
      <c r="R20" s="66">
        <v>0.01</v>
      </c>
      <c r="S20" s="66" t="s">
        <v>140</v>
      </c>
      <c r="T20" s="66" t="s">
        <v>140</v>
      </c>
      <c r="U20" s="66" t="s">
        <v>140</v>
      </c>
      <c r="V20" s="66" t="s">
        <v>140</v>
      </c>
      <c r="W20" s="66" t="s">
        <v>140</v>
      </c>
      <c r="X20" s="66" t="s">
        <v>140</v>
      </c>
      <c r="Y20" s="66" t="s">
        <v>140</v>
      </c>
      <c r="Z20" s="66" t="s">
        <v>140</v>
      </c>
      <c r="AA20" s="66" t="s">
        <v>140</v>
      </c>
      <c r="AB20" s="66" t="s">
        <v>140</v>
      </c>
      <c r="AC20" s="66" t="s">
        <v>140</v>
      </c>
      <c r="AD20" s="66" t="s">
        <v>265</v>
      </c>
      <c r="AE20" s="66" t="s">
        <v>140</v>
      </c>
      <c r="AF20" s="66" t="s">
        <v>265</v>
      </c>
      <c r="AG20" s="66" t="s">
        <v>140</v>
      </c>
      <c r="AH20" s="66" t="s">
        <v>140</v>
      </c>
      <c r="AI20" s="66" t="s">
        <v>140</v>
      </c>
      <c r="AJ20" s="66" t="s">
        <v>265</v>
      </c>
      <c r="AK20" s="66" t="s">
        <v>265</v>
      </c>
      <c r="AL20" s="66" t="s">
        <v>140</v>
      </c>
      <c r="AM20" s="66" t="s">
        <v>140</v>
      </c>
      <c r="AN20" s="66" t="s">
        <v>140</v>
      </c>
    </row>
    <row r="21" spans="1:40" x14ac:dyDescent="0.3">
      <c r="B21" s="81">
        <f>((B10)+(B12)+(B14)+(B16)+(B18)+(B20))</f>
        <v>1</v>
      </c>
      <c r="C21" s="81">
        <f t="shared" ref="C21:AN21" si="0">((C10)+(C12)+(C14)+(C16)+(C18)+(C20))</f>
        <v>1</v>
      </c>
      <c r="D21" s="81">
        <f t="shared" si="0"/>
        <v>1</v>
      </c>
      <c r="E21" s="81">
        <f t="shared" si="0"/>
        <v>1</v>
      </c>
      <c r="F21" s="81">
        <f t="shared" si="0"/>
        <v>1</v>
      </c>
      <c r="G21" s="81">
        <f t="shared" si="0"/>
        <v>1</v>
      </c>
      <c r="H21" s="81">
        <f t="shared" si="0"/>
        <v>1</v>
      </c>
      <c r="I21" s="81">
        <f t="shared" si="0"/>
        <v>1</v>
      </c>
      <c r="J21" s="81">
        <f t="shared" si="0"/>
        <v>1</v>
      </c>
      <c r="K21" s="81">
        <f t="shared" si="0"/>
        <v>1</v>
      </c>
      <c r="L21" s="81">
        <f t="shared" si="0"/>
        <v>1</v>
      </c>
      <c r="M21" s="81">
        <f t="shared" si="0"/>
        <v>0.99999999999999989</v>
      </c>
      <c r="N21" s="81">
        <f t="shared" si="0"/>
        <v>1</v>
      </c>
      <c r="O21" s="81">
        <f t="shared" si="0"/>
        <v>1</v>
      </c>
      <c r="P21" s="81">
        <f t="shared" si="0"/>
        <v>1</v>
      </c>
      <c r="Q21" s="81">
        <f t="shared" si="0"/>
        <v>1</v>
      </c>
      <c r="R21" s="81">
        <f t="shared" si="0"/>
        <v>1</v>
      </c>
      <c r="S21" s="81">
        <f t="shared" si="0"/>
        <v>1</v>
      </c>
      <c r="T21" s="81">
        <f t="shared" si="0"/>
        <v>1</v>
      </c>
      <c r="U21" s="81">
        <f t="shared" si="0"/>
        <v>1</v>
      </c>
      <c r="V21" s="81">
        <f t="shared" si="0"/>
        <v>1</v>
      </c>
      <c r="W21" s="81">
        <f t="shared" si="0"/>
        <v>1</v>
      </c>
      <c r="X21" s="81">
        <f t="shared" si="0"/>
        <v>1</v>
      </c>
      <c r="Y21" s="81">
        <f t="shared" si="0"/>
        <v>1</v>
      </c>
      <c r="Z21" s="81">
        <f t="shared" si="0"/>
        <v>1</v>
      </c>
      <c r="AA21" s="81">
        <f t="shared" si="0"/>
        <v>1</v>
      </c>
      <c r="AB21" s="81">
        <f t="shared" si="0"/>
        <v>1</v>
      </c>
      <c r="AC21" s="81">
        <f t="shared" si="0"/>
        <v>1</v>
      </c>
      <c r="AD21" s="81">
        <f t="shared" si="0"/>
        <v>1</v>
      </c>
      <c r="AE21" s="81">
        <f t="shared" si="0"/>
        <v>1</v>
      </c>
      <c r="AF21" s="81">
        <f t="shared" si="0"/>
        <v>1</v>
      </c>
      <c r="AG21" s="81">
        <f t="shared" si="0"/>
        <v>1</v>
      </c>
      <c r="AH21" s="81">
        <f t="shared" si="0"/>
        <v>1</v>
      </c>
      <c r="AI21" s="81">
        <f t="shared" si="0"/>
        <v>1</v>
      </c>
      <c r="AJ21" s="81">
        <f t="shared" si="0"/>
        <v>1</v>
      </c>
      <c r="AK21" s="81">
        <f t="shared" si="0"/>
        <v>1</v>
      </c>
      <c r="AL21" s="81">
        <f t="shared" si="0"/>
        <v>1</v>
      </c>
      <c r="AM21" s="81">
        <f t="shared" si="0"/>
        <v>1</v>
      </c>
      <c r="AN21" s="81">
        <f t="shared" si="0"/>
        <v>1</v>
      </c>
    </row>
  </sheetData>
  <sheetProtection algorithmName="SHA-512" hashValue="Cocy92YapBUX5o0c/sq3dZM9ayPB6E6trcwbLpU+TYKZ4WIeGA1n172o3go+TMzzD1QbMoWAFllR3WFzBVnrpw==" saltValue="e1gsEk4dmJqg1EFo05JvbA==" spinCount="100000" sheet="1" objects="1" scenarios="1"/>
  <mergeCells count="10">
    <mergeCell ref="B2:M2"/>
    <mergeCell ref="AB5:AF5"/>
    <mergeCell ref="AG5:AJ5"/>
    <mergeCell ref="AK5:AN5"/>
    <mergeCell ref="P5:AA5"/>
    <mergeCell ref="C5:D5"/>
    <mergeCell ref="E5:H5"/>
    <mergeCell ref="I5:K5"/>
    <mergeCell ref="L5:O5"/>
    <mergeCell ref="A3:K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9 B20:C20 E20 B19:AN19 B18:E18 G18:J18 G20:H20 J20:Q20 N18 P18:T18 S20:AN20 V18:Y18 B11:AN17 B10:U10 W10:AN10 AB18 AE18:AM18"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N21"/>
  <sheetViews>
    <sheetView showGridLines="0" workbookViewId="0">
      <pane xSplit="2" topLeftCell="C1" activePane="topRight" state="frozen"/>
      <selection pane="topRight" activeCell="A3" sqref="A3:M3"/>
    </sheetView>
  </sheetViews>
  <sheetFormatPr defaultRowHeight="14.4" x14ac:dyDescent="0.3"/>
  <cols>
    <col min="1" max="1" width="47.4414062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684</v>
      </c>
      <c r="B3" s="157"/>
      <c r="C3" s="157"/>
      <c r="D3" s="157"/>
      <c r="E3" s="157"/>
      <c r="F3" s="157"/>
      <c r="G3" s="157"/>
      <c r="H3" s="157"/>
      <c r="I3" s="157"/>
      <c r="J3" s="157"/>
      <c r="K3" s="157"/>
      <c r="L3" s="157"/>
      <c r="M3" s="157"/>
      <c r="N3" s="95"/>
      <c r="O3" s="95"/>
      <c r="AM3" s="59" t="s">
        <v>664</v>
      </c>
    </row>
    <row r="4" spans="1:40" ht="6"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332</v>
      </c>
      <c r="C8" s="65" t="s">
        <v>461</v>
      </c>
      <c r="D8" s="65" t="s">
        <v>235</v>
      </c>
      <c r="E8" s="65" t="s">
        <v>75</v>
      </c>
      <c r="F8" s="65" t="s">
        <v>393</v>
      </c>
      <c r="G8" s="65" t="s">
        <v>77</v>
      </c>
      <c r="H8" s="65" t="s">
        <v>395</v>
      </c>
      <c r="I8" s="65" t="s">
        <v>334</v>
      </c>
      <c r="J8" s="65" t="s">
        <v>448</v>
      </c>
      <c r="K8" s="65" t="s">
        <v>463</v>
      </c>
      <c r="L8" s="65" t="s">
        <v>81</v>
      </c>
      <c r="M8" s="65" t="s">
        <v>508</v>
      </c>
      <c r="N8" s="65" t="s">
        <v>83</v>
      </c>
      <c r="O8" s="65" t="s">
        <v>84</v>
      </c>
      <c r="P8" s="65" t="s">
        <v>243</v>
      </c>
      <c r="Q8" s="65" t="s">
        <v>86</v>
      </c>
      <c r="R8" s="65" t="s">
        <v>305</v>
      </c>
      <c r="S8" s="65" t="s">
        <v>57</v>
      </c>
      <c r="T8" s="65" t="s">
        <v>89</v>
      </c>
      <c r="U8" s="65" t="s">
        <v>90</v>
      </c>
      <c r="V8" s="65" t="s">
        <v>91</v>
      </c>
      <c r="W8" s="65" t="s">
        <v>92</v>
      </c>
      <c r="X8" s="65" t="s">
        <v>93</v>
      </c>
      <c r="Y8" s="65" t="s">
        <v>56</v>
      </c>
      <c r="Z8" s="65" t="s">
        <v>219</v>
      </c>
      <c r="AA8" s="65" t="s">
        <v>96</v>
      </c>
      <c r="AB8" s="65" t="s">
        <v>97</v>
      </c>
      <c r="AC8" s="65" t="s">
        <v>98</v>
      </c>
      <c r="AD8" s="65" t="s">
        <v>402</v>
      </c>
      <c r="AE8" s="65" t="s">
        <v>100</v>
      </c>
      <c r="AF8" s="65" t="s">
        <v>244</v>
      </c>
      <c r="AG8" s="65" t="s">
        <v>102</v>
      </c>
      <c r="AH8" s="65" t="s">
        <v>103</v>
      </c>
      <c r="AI8" s="65" t="s">
        <v>95</v>
      </c>
      <c r="AJ8" s="65" t="s">
        <v>464</v>
      </c>
      <c r="AK8" s="65" t="s">
        <v>105</v>
      </c>
      <c r="AL8" s="65" t="s">
        <v>106</v>
      </c>
      <c r="AM8" s="65" t="s">
        <v>171</v>
      </c>
      <c r="AN8" s="65" t="s">
        <v>108</v>
      </c>
    </row>
    <row r="9" spans="1:40" ht="20.100000000000001" customHeight="1" x14ac:dyDescent="0.35">
      <c r="A9" s="62" t="s">
        <v>362</v>
      </c>
      <c r="B9" s="63" t="s">
        <v>533</v>
      </c>
      <c r="C9" s="63" t="s">
        <v>469</v>
      </c>
      <c r="D9" s="63" t="s">
        <v>534</v>
      </c>
      <c r="E9" s="63" t="s">
        <v>218</v>
      </c>
      <c r="F9" s="63" t="s">
        <v>112</v>
      </c>
      <c r="G9" s="63" t="s">
        <v>438</v>
      </c>
      <c r="H9" s="63" t="s">
        <v>122</v>
      </c>
      <c r="I9" s="63" t="s">
        <v>473</v>
      </c>
      <c r="J9" s="63" t="s">
        <v>368</v>
      </c>
      <c r="K9" s="63" t="s">
        <v>163</v>
      </c>
      <c r="L9" s="63" t="s">
        <v>47</v>
      </c>
      <c r="M9" s="63" t="s">
        <v>370</v>
      </c>
      <c r="N9" s="63" t="s">
        <v>306</v>
      </c>
      <c r="O9" s="63" t="s">
        <v>194</v>
      </c>
      <c r="P9" s="63" t="s">
        <v>312</v>
      </c>
      <c r="Q9" s="63" t="s">
        <v>213</v>
      </c>
      <c r="R9" s="63" t="s">
        <v>221</v>
      </c>
      <c r="S9" s="63" t="s">
        <v>94</v>
      </c>
      <c r="T9" s="63" t="s">
        <v>217</v>
      </c>
      <c r="U9" s="63" t="s">
        <v>107</v>
      </c>
      <c r="V9" s="63" t="s">
        <v>171</v>
      </c>
      <c r="W9" s="63" t="s">
        <v>311</v>
      </c>
      <c r="X9" s="63" t="s">
        <v>295</v>
      </c>
      <c r="Y9" s="63" t="s">
        <v>217</v>
      </c>
      <c r="Z9" s="63" t="s">
        <v>115</v>
      </c>
      <c r="AA9" s="63" t="s">
        <v>49</v>
      </c>
      <c r="AB9" s="63" t="s">
        <v>302</v>
      </c>
      <c r="AC9" s="63" t="s">
        <v>306</v>
      </c>
      <c r="AD9" s="63" t="s">
        <v>413</v>
      </c>
      <c r="AE9" s="63" t="s">
        <v>347</v>
      </c>
      <c r="AF9" s="63" t="s">
        <v>192</v>
      </c>
      <c r="AG9" s="63" t="s">
        <v>44</v>
      </c>
      <c r="AH9" s="63" t="s">
        <v>257</v>
      </c>
      <c r="AI9" s="63" t="s">
        <v>219</v>
      </c>
      <c r="AJ9" s="63" t="s">
        <v>375</v>
      </c>
      <c r="AK9" s="63" t="s">
        <v>314</v>
      </c>
      <c r="AL9" s="63" t="s">
        <v>303</v>
      </c>
      <c r="AM9" s="63" t="s">
        <v>94</v>
      </c>
      <c r="AN9" s="63" t="s">
        <v>483</v>
      </c>
    </row>
    <row r="10" spans="1:40" ht="20.100000000000001" customHeight="1" x14ac:dyDescent="0.35">
      <c r="A10" s="64" t="s">
        <v>377</v>
      </c>
      <c r="B10" s="66" t="s">
        <v>184</v>
      </c>
      <c r="C10" s="66" t="s">
        <v>378</v>
      </c>
      <c r="D10" s="66" t="s">
        <v>185</v>
      </c>
      <c r="E10" s="66" t="s">
        <v>186</v>
      </c>
      <c r="F10" s="66" t="s">
        <v>148</v>
      </c>
      <c r="G10" s="66" t="s">
        <v>186</v>
      </c>
      <c r="H10" s="66" t="s">
        <v>186</v>
      </c>
      <c r="I10" s="66" t="s">
        <v>357</v>
      </c>
      <c r="J10" s="66" t="s">
        <v>186</v>
      </c>
      <c r="K10" s="66" t="s">
        <v>174</v>
      </c>
      <c r="L10" s="66" t="s">
        <v>184</v>
      </c>
      <c r="M10" s="66" t="s">
        <v>184</v>
      </c>
      <c r="N10" s="66" t="s">
        <v>184</v>
      </c>
      <c r="O10" s="66" t="s">
        <v>186</v>
      </c>
      <c r="P10" s="66" t="s">
        <v>150</v>
      </c>
      <c r="Q10" s="66" t="s">
        <v>179</v>
      </c>
      <c r="R10" s="66" t="s">
        <v>155</v>
      </c>
      <c r="S10" s="66" t="s">
        <v>229</v>
      </c>
      <c r="T10" s="66" t="s">
        <v>357</v>
      </c>
      <c r="U10" s="66" t="s">
        <v>174</v>
      </c>
      <c r="V10" s="66" t="s">
        <v>300</v>
      </c>
      <c r="W10" s="66" t="s">
        <v>185</v>
      </c>
      <c r="X10" s="66" t="s">
        <v>150</v>
      </c>
      <c r="Y10" s="66" t="s">
        <v>184</v>
      </c>
      <c r="Z10" s="66" t="s">
        <v>140</v>
      </c>
      <c r="AA10" s="66" t="s">
        <v>186</v>
      </c>
      <c r="AB10" s="66" t="s">
        <v>229</v>
      </c>
      <c r="AC10" s="66" t="s">
        <v>135</v>
      </c>
      <c r="AD10" s="66" t="s">
        <v>186</v>
      </c>
      <c r="AE10" s="66" t="s">
        <v>135</v>
      </c>
      <c r="AF10" s="66" t="s">
        <v>227</v>
      </c>
      <c r="AG10" s="66" t="s">
        <v>135</v>
      </c>
      <c r="AH10" s="66" t="s">
        <v>185</v>
      </c>
      <c r="AI10" s="66" t="s">
        <v>175</v>
      </c>
      <c r="AJ10" s="66" t="s">
        <v>177</v>
      </c>
      <c r="AK10" s="66" t="s">
        <v>181</v>
      </c>
      <c r="AL10" s="66" t="s">
        <v>184</v>
      </c>
      <c r="AM10" s="66" t="s">
        <v>178</v>
      </c>
      <c r="AN10" s="66" t="s">
        <v>135</v>
      </c>
    </row>
    <row r="11" spans="1:40" ht="20.100000000000001" customHeight="1" x14ac:dyDescent="0.35">
      <c r="A11" s="62" t="s">
        <v>379</v>
      </c>
      <c r="B11" s="63" t="s">
        <v>535</v>
      </c>
      <c r="C11" s="63" t="s">
        <v>479</v>
      </c>
      <c r="D11" s="63" t="s">
        <v>268</v>
      </c>
      <c r="E11" s="63" t="s">
        <v>56</v>
      </c>
      <c r="F11" s="63" t="s">
        <v>458</v>
      </c>
      <c r="G11" s="63" t="s">
        <v>459</v>
      </c>
      <c r="H11" s="63" t="s">
        <v>252</v>
      </c>
      <c r="I11" s="63" t="s">
        <v>162</v>
      </c>
      <c r="J11" s="63" t="s">
        <v>400</v>
      </c>
      <c r="K11" s="63" t="s">
        <v>248</v>
      </c>
      <c r="L11" s="63" t="s">
        <v>82</v>
      </c>
      <c r="M11" s="63" t="s">
        <v>349</v>
      </c>
      <c r="N11" s="63" t="s">
        <v>164</v>
      </c>
      <c r="O11" s="63" t="s">
        <v>194</v>
      </c>
      <c r="P11" s="63" t="s">
        <v>191</v>
      </c>
      <c r="Q11" s="63" t="s">
        <v>350</v>
      </c>
      <c r="R11" s="63" t="s">
        <v>107</v>
      </c>
      <c r="S11" s="63" t="s">
        <v>115</v>
      </c>
      <c r="T11" s="63" t="s">
        <v>57</v>
      </c>
      <c r="U11" s="63" t="s">
        <v>118</v>
      </c>
      <c r="V11" s="63" t="s">
        <v>117</v>
      </c>
      <c r="W11" s="63" t="s">
        <v>370</v>
      </c>
      <c r="X11" s="63" t="s">
        <v>351</v>
      </c>
      <c r="Y11" s="63" t="s">
        <v>121</v>
      </c>
      <c r="Z11" s="63" t="s">
        <v>117</v>
      </c>
      <c r="AA11" s="63" t="s">
        <v>302</v>
      </c>
      <c r="AB11" s="63" t="s">
        <v>87</v>
      </c>
      <c r="AC11" s="63" t="s">
        <v>189</v>
      </c>
      <c r="AD11" s="63" t="s">
        <v>290</v>
      </c>
      <c r="AE11" s="63" t="s">
        <v>370</v>
      </c>
      <c r="AF11" s="63" t="s">
        <v>445</v>
      </c>
      <c r="AG11" s="63" t="s">
        <v>337</v>
      </c>
      <c r="AH11" s="63" t="s">
        <v>292</v>
      </c>
      <c r="AI11" s="63" t="s">
        <v>50</v>
      </c>
      <c r="AJ11" s="63" t="s">
        <v>365</v>
      </c>
      <c r="AK11" s="63" t="s">
        <v>54</v>
      </c>
      <c r="AL11" s="63" t="s">
        <v>95</v>
      </c>
      <c r="AM11" s="63" t="s">
        <v>117</v>
      </c>
      <c r="AN11" s="63" t="s">
        <v>527</v>
      </c>
    </row>
    <row r="12" spans="1:40" ht="20.100000000000001" customHeight="1" x14ac:dyDescent="0.35">
      <c r="A12" s="64" t="s">
        <v>384</v>
      </c>
      <c r="B12" s="66" t="s">
        <v>178</v>
      </c>
      <c r="C12" s="66">
        <v>0.28999999999999998</v>
      </c>
      <c r="D12" s="66">
        <v>0.24</v>
      </c>
      <c r="E12" s="66">
        <v>0.27</v>
      </c>
      <c r="F12" s="66" t="s">
        <v>227</v>
      </c>
      <c r="G12" s="66">
        <v>0.28999999999999998</v>
      </c>
      <c r="H12" s="66">
        <v>0.36</v>
      </c>
      <c r="I12" s="66">
        <v>0.23</v>
      </c>
      <c r="J12" s="66">
        <v>0.23</v>
      </c>
      <c r="K12" s="66">
        <v>0.36</v>
      </c>
      <c r="L12" s="66">
        <v>0.26</v>
      </c>
      <c r="M12" s="66">
        <v>0.28999999999999998</v>
      </c>
      <c r="N12" s="66" t="s">
        <v>378</v>
      </c>
      <c r="O12" s="66" t="s">
        <v>186</v>
      </c>
      <c r="P12" s="66">
        <v>0.31</v>
      </c>
      <c r="Q12" s="66" t="s">
        <v>263</v>
      </c>
      <c r="R12" s="66" t="s">
        <v>176</v>
      </c>
      <c r="S12" s="66" t="s">
        <v>140</v>
      </c>
      <c r="T12" s="66" t="s">
        <v>187</v>
      </c>
      <c r="U12" s="66" t="s">
        <v>184</v>
      </c>
      <c r="V12" s="66" t="s">
        <v>183</v>
      </c>
      <c r="W12" s="66" t="s">
        <v>360</v>
      </c>
      <c r="X12" s="66" t="s">
        <v>176</v>
      </c>
      <c r="Y12" s="66" t="s">
        <v>357</v>
      </c>
      <c r="Z12" s="66" t="s">
        <v>229</v>
      </c>
      <c r="AA12" s="66" t="s">
        <v>178</v>
      </c>
      <c r="AB12" s="66" t="s">
        <v>178</v>
      </c>
      <c r="AC12" s="66" t="s">
        <v>299</v>
      </c>
      <c r="AD12" s="66" t="s">
        <v>148</v>
      </c>
      <c r="AE12" s="66" t="s">
        <v>179</v>
      </c>
      <c r="AF12" s="66" t="s">
        <v>186</v>
      </c>
      <c r="AG12" s="66" t="s">
        <v>156</v>
      </c>
      <c r="AH12" s="66" t="s">
        <v>174</v>
      </c>
      <c r="AI12" s="66" t="s">
        <v>186</v>
      </c>
      <c r="AJ12" s="66" t="s">
        <v>299</v>
      </c>
      <c r="AK12" s="66" t="s">
        <v>184</v>
      </c>
      <c r="AL12" s="66" t="s">
        <v>206</v>
      </c>
      <c r="AM12" s="66" t="s">
        <v>180</v>
      </c>
      <c r="AN12" s="66" t="s">
        <v>174</v>
      </c>
    </row>
    <row r="13" spans="1:40" ht="20.100000000000001" customHeight="1" x14ac:dyDescent="0.35">
      <c r="A13" s="62" t="s">
        <v>385</v>
      </c>
      <c r="B13" s="63" t="s">
        <v>522</v>
      </c>
      <c r="C13" s="63" t="s">
        <v>248</v>
      </c>
      <c r="D13" s="63" t="s">
        <v>459</v>
      </c>
      <c r="E13" s="63" t="s">
        <v>95</v>
      </c>
      <c r="F13" s="63" t="s">
        <v>399</v>
      </c>
      <c r="G13" s="63" t="s">
        <v>270</v>
      </c>
      <c r="H13" s="63" t="s">
        <v>190</v>
      </c>
      <c r="I13" s="63" t="s">
        <v>354</v>
      </c>
      <c r="J13" s="63" t="s">
        <v>374</v>
      </c>
      <c r="K13" s="63" t="s">
        <v>271</v>
      </c>
      <c r="L13" s="63" t="s">
        <v>172</v>
      </c>
      <c r="M13" s="63" t="s">
        <v>167</v>
      </c>
      <c r="N13" s="63" t="s">
        <v>200</v>
      </c>
      <c r="O13" s="63" t="s">
        <v>87</v>
      </c>
      <c r="P13" s="63" t="s">
        <v>67</v>
      </c>
      <c r="Q13" s="63" t="s">
        <v>354</v>
      </c>
      <c r="R13" s="63" t="s">
        <v>219</v>
      </c>
      <c r="S13" s="63" t="s">
        <v>117</v>
      </c>
      <c r="T13" s="63" t="s">
        <v>50</v>
      </c>
      <c r="U13" s="63" t="s">
        <v>50</v>
      </c>
      <c r="V13" s="63" t="s">
        <v>117</v>
      </c>
      <c r="W13" s="63" t="s">
        <v>195</v>
      </c>
      <c r="X13" s="63" t="s">
        <v>302</v>
      </c>
      <c r="Y13" s="63" t="s">
        <v>219</v>
      </c>
      <c r="Z13" s="63" t="s">
        <v>94</v>
      </c>
      <c r="AA13" s="63" t="s">
        <v>349</v>
      </c>
      <c r="AB13" s="63" t="s">
        <v>51</v>
      </c>
      <c r="AC13" s="63" t="s">
        <v>195</v>
      </c>
      <c r="AD13" s="63" t="s">
        <v>413</v>
      </c>
      <c r="AE13" s="63" t="s">
        <v>293</v>
      </c>
      <c r="AF13" s="63" t="s">
        <v>294</v>
      </c>
      <c r="AG13" s="63" t="s">
        <v>224</v>
      </c>
      <c r="AH13" s="63" t="s">
        <v>349</v>
      </c>
      <c r="AI13" s="63" t="s">
        <v>219</v>
      </c>
      <c r="AJ13" s="63" t="s">
        <v>128</v>
      </c>
      <c r="AK13" s="63" t="s">
        <v>412</v>
      </c>
      <c r="AL13" s="63" t="s">
        <v>313</v>
      </c>
      <c r="AM13" s="63" t="s">
        <v>94</v>
      </c>
      <c r="AN13" s="63" t="s">
        <v>291</v>
      </c>
    </row>
    <row r="14" spans="1:40" ht="20.100000000000001" customHeight="1" x14ac:dyDescent="0.35">
      <c r="A14" s="64" t="s">
        <v>388</v>
      </c>
      <c r="B14" s="66" t="s">
        <v>227</v>
      </c>
      <c r="C14" s="66" t="s">
        <v>227</v>
      </c>
      <c r="D14" s="66" t="s">
        <v>176</v>
      </c>
      <c r="E14" s="66" t="s">
        <v>202</v>
      </c>
      <c r="F14" s="66" t="s">
        <v>181</v>
      </c>
      <c r="G14" s="66" t="s">
        <v>176</v>
      </c>
      <c r="H14" s="66" t="s">
        <v>175</v>
      </c>
      <c r="I14" s="66" t="s">
        <v>227</v>
      </c>
      <c r="J14" s="66" t="s">
        <v>176</v>
      </c>
      <c r="K14" s="66" t="s">
        <v>227</v>
      </c>
      <c r="L14" s="66" t="s">
        <v>177</v>
      </c>
      <c r="M14" s="66" t="s">
        <v>183</v>
      </c>
      <c r="N14" s="66" t="s">
        <v>227</v>
      </c>
      <c r="O14" s="66" t="s">
        <v>206</v>
      </c>
      <c r="P14" s="66" t="s">
        <v>179</v>
      </c>
      <c r="Q14" s="66" t="s">
        <v>184</v>
      </c>
      <c r="R14" s="66" t="s">
        <v>228</v>
      </c>
      <c r="S14" s="66" t="s">
        <v>144</v>
      </c>
      <c r="T14" s="66" t="s">
        <v>203</v>
      </c>
      <c r="U14" s="66" t="s">
        <v>206</v>
      </c>
      <c r="V14" s="66" t="s">
        <v>207</v>
      </c>
      <c r="W14" s="66" t="s">
        <v>206</v>
      </c>
      <c r="X14" s="66" t="s">
        <v>203</v>
      </c>
      <c r="Y14" s="66" t="s">
        <v>225</v>
      </c>
      <c r="Z14" s="66">
        <v>0.53</v>
      </c>
      <c r="AA14" s="66" t="s">
        <v>299</v>
      </c>
      <c r="AB14" s="66">
        <v>0.21</v>
      </c>
      <c r="AC14" s="66">
        <v>0.1</v>
      </c>
      <c r="AD14" s="66" t="s">
        <v>186</v>
      </c>
      <c r="AE14" s="66">
        <v>0.12</v>
      </c>
      <c r="AF14" s="66" t="s">
        <v>378</v>
      </c>
      <c r="AG14" s="66" t="s">
        <v>203</v>
      </c>
      <c r="AH14" s="66" t="s">
        <v>179</v>
      </c>
      <c r="AI14" s="66" t="s">
        <v>227</v>
      </c>
      <c r="AJ14" s="66">
        <v>0.28999999999999998</v>
      </c>
      <c r="AK14" s="66">
        <v>0.27</v>
      </c>
      <c r="AL14" s="66">
        <v>0.24</v>
      </c>
      <c r="AM14" s="66" t="s">
        <v>185</v>
      </c>
      <c r="AN14" s="66" t="s">
        <v>144</v>
      </c>
    </row>
    <row r="15" spans="1:40" ht="20.100000000000001" customHeight="1" x14ac:dyDescent="0.35">
      <c r="A15" s="62" t="s">
        <v>342</v>
      </c>
      <c r="B15" s="63" t="s">
        <v>62</v>
      </c>
      <c r="C15" s="63" t="s">
        <v>431</v>
      </c>
      <c r="D15" s="63" t="s">
        <v>442</v>
      </c>
      <c r="E15" s="63" t="s">
        <v>250</v>
      </c>
      <c r="F15" s="63" t="s">
        <v>372</v>
      </c>
      <c r="G15" s="63" t="s">
        <v>270</v>
      </c>
      <c r="H15" s="63" t="s">
        <v>254</v>
      </c>
      <c r="I15" s="63" t="s">
        <v>350</v>
      </c>
      <c r="J15" s="63" t="s">
        <v>291</v>
      </c>
      <c r="K15" s="63" t="s">
        <v>213</v>
      </c>
      <c r="L15" s="63" t="s">
        <v>272</v>
      </c>
      <c r="M15" s="63" t="s">
        <v>285</v>
      </c>
      <c r="N15" s="63" t="s">
        <v>194</v>
      </c>
      <c r="O15" s="63" t="s">
        <v>159</v>
      </c>
      <c r="P15" s="63" t="s">
        <v>197</v>
      </c>
      <c r="Q15" s="63" t="s">
        <v>250</v>
      </c>
      <c r="R15" s="63" t="s">
        <v>57</v>
      </c>
      <c r="S15" s="63" t="s">
        <v>94</v>
      </c>
      <c r="T15" s="63" t="s">
        <v>217</v>
      </c>
      <c r="U15" s="63" t="s">
        <v>118</v>
      </c>
      <c r="V15" s="63" t="s">
        <v>117</v>
      </c>
      <c r="W15" s="63" t="s">
        <v>305</v>
      </c>
      <c r="X15" s="63" t="s">
        <v>294</v>
      </c>
      <c r="Y15" s="63" t="s">
        <v>217</v>
      </c>
      <c r="Z15" s="63" t="s">
        <v>115</v>
      </c>
      <c r="AA15" s="63" t="s">
        <v>51</v>
      </c>
      <c r="AB15" s="63" t="s">
        <v>52</v>
      </c>
      <c r="AC15" s="63" t="s">
        <v>161</v>
      </c>
      <c r="AD15" s="63" t="s">
        <v>88</v>
      </c>
      <c r="AE15" s="63" t="s">
        <v>163</v>
      </c>
      <c r="AF15" s="63" t="s">
        <v>216</v>
      </c>
      <c r="AG15" s="63" t="s">
        <v>353</v>
      </c>
      <c r="AH15" s="63" t="s">
        <v>190</v>
      </c>
      <c r="AI15" s="63" t="s">
        <v>57</v>
      </c>
      <c r="AJ15" s="63" t="s">
        <v>269</v>
      </c>
      <c r="AK15" s="63" t="s">
        <v>196</v>
      </c>
      <c r="AL15" s="63" t="s">
        <v>90</v>
      </c>
      <c r="AM15" s="63" t="s">
        <v>94</v>
      </c>
      <c r="AN15" s="63" t="s">
        <v>241</v>
      </c>
    </row>
    <row r="16" spans="1:40" ht="20.100000000000001" customHeight="1" x14ac:dyDescent="0.35">
      <c r="A16" s="64" t="s">
        <v>356</v>
      </c>
      <c r="B16" s="66" t="s">
        <v>227</v>
      </c>
      <c r="C16" s="66" t="s">
        <v>208</v>
      </c>
      <c r="D16" s="66" t="s">
        <v>177</v>
      </c>
      <c r="E16" s="66" t="s">
        <v>178</v>
      </c>
      <c r="F16" s="66" t="s">
        <v>177</v>
      </c>
      <c r="G16" s="66" t="s">
        <v>176</v>
      </c>
      <c r="H16" s="66" t="s">
        <v>183</v>
      </c>
      <c r="I16" s="66" t="s">
        <v>227</v>
      </c>
      <c r="J16" s="66" t="s">
        <v>175</v>
      </c>
      <c r="K16" s="66" t="s">
        <v>187</v>
      </c>
      <c r="L16" s="66" t="s">
        <v>176</v>
      </c>
      <c r="M16" s="66" t="s">
        <v>175</v>
      </c>
      <c r="N16" s="66" t="s">
        <v>206</v>
      </c>
      <c r="O16" s="66" t="s">
        <v>178</v>
      </c>
      <c r="P16" s="66" t="s">
        <v>183</v>
      </c>
      <c r="Q16" s="66" t="s">
        <v>228</v>
      </c>
      <c r="R16" s="66" t="s">
        <v>206</v>
      </c>
      <c r="S16" s="66">
        <v>0.5</v>
      </c>
      <c r="T16" s="66" t="s">
        <v>357</v>
      </c>
      <c r="U16" s="66" t="s">
        <v>299</v>
      </c>
      <c r="V16" s="66" t="s">
        <v>202</v>
      </c>
      <c r="W16" s="66" t="s">
        <v>176</v>
      </c>
      <c r="X16" s="66">
        <v>0.31</v>
      </c>
      <c r="Y16" s="66">
        <v>0.27</v>
      </c>
      <c r="Z16" s="66" t="s">
        <v>180</v>
      </c>
      <c r="AA16" s="66" t="s">
        <v>187</v>
      </c>
      <c r="AB16" s="66" t="s">
        <v>187</v>
      </c>
      <c r="AC16" s="66" t="s">
        <v>156</v>
      </c>
      <c r="AD16" s="66" t="s">
        <v>180</v>
      </c>
      <c r="AE16" s="66" t="s">
        <v>148</v>
      </c>
      <c r="AF16" s="66" t="s">
        <v>183</v>
      </c>
      <c r="AG16" s="66" t="s">
        <v>186</v>
      </c>
      <c r="AH16" s="66" t="s">
        <v>156</v>
      </c>
      <c r="AI16" s="66" t="s">
        <v>184</v>
      </c>
      <c r="AJ16" s="66" t="s">
        <v>180</v>
      </c>
      <c r="AK16" s="66" t="s">
        <v>144</v>
      </c>
      <c r="AL16" s="66" t="s">
        <v>299</v>
      </c>
      <c r="AM16" s="66" t="s">
        <v>263</v>
      </c>
      <c r="AN16" s="66" t="s">
        <v>175</v>
      </c>
    </row>
    <row r="17" spans="1:40" ht="20.100000000000001" customHeight="1" x14ac:dyDescent="0.35">
      <c r="A17" s="62" t="s">
        <v>391</v>
      </c>
      <c r="B17" s="63" t="s">
        <v>212</v>
      </c>
      <c r="C17" s="63" t="s">
        <v>293</v>
      </c>
      <c r="D17" s="63" t="s">
        <v>274</v>
      </c>
      <c r="E17" s="63" t="s">
        <v>95</v>
      </c>
      <c r="F17" s="63" t="s">
        <v>121</v>
      </c>
      <c r="G17" s="63" t="s">
        <v>51</v>
      </c>
      <c r="H17" s="63" t="s">
        <v>57</v>
      </c>
      <c r="I17" s="63" t="s">
        <v>53</v>
      </c>
      <c r="J17" s="63" t="s">
        <v>305</v>
      </c>
      <c r="K17" s="63" t="s">
        <v>221</v>
      </c>
      <c r="L17" s="63" t="s">
        <v>90</v>
      </c>
      <c r="M17" s="63" t="s">
        <v>118</v>
      </c>
      <c r="N17" s="63" t="s">
        <v>52</v>
      </c>
      <c r="O17" s="63" t="s">
        <v>118</v>
      </c>
      <c r="P17" s="63" t="s">
        <v>115</v>
      </c>
      <c r="Q17" s="63" t="s">
        <v>109</v>
      </c>
      <c r="R17" s="63" t="s">
        <v>115</v>
      </c>
      <c r="S17" s="63" t="s">
        <v>115</v>
      </c>
      <c r="T17" s="63" t="s">
        <v>117</v>
      </c>
      <c r="U17" s="63" t="s">
        <v>115</v>
      </c>
      <c r="V17" s="63" t="s">
        <v>115</v>
      </c>
      <c r="W17" s="63" t="s">
        <v>115</v>
      </c>
      <c r="X17" s="63" t="s">
        <v>117</v>
      </c>
      <c r="Y17" s="63" t="s">
        <v>115</v>
      </c>
      <c r="Z17" s="63" t="s">
        <v>115</v>
      </c>
      <c r="AA17" s="63" t="s">
        <v>50</v>
      </c>
      <c r="AB17" s="63" t="s">
        <v>117</v>
      </c>
      <c r="AC17" s="63" t="s">
        <v>117</v>
      </c>
      <c r="AD17" s="63" t="s">
        <v>50</v>
      </c>
      <c r="AE17" s="63" t="s">
        <v>117</v>
      </c>
      <c r="AF17" s="63" t="s">
        <v>311</v>
      </c>
      <c r="AG17" s="63" t="s">
        <v>117</v>
      </c>
      <c r="AH17" s="63" t="s">
        <v>219</v>
      </c>
      <c r="AI17" s="63" t="s">
        <v>115</v>
      </c>
      <c r="AJ17" s="63" t="s">
        <v>194</v>
      </c>
      <c r="AK17" s="63" t="s">
        <v>349</v>
      </c>
      <c r="AL17" s="63" t="s">
        <v>117</v>
      </c>
      <c r="AM17" s="63" t="s">
        <v>115</v>
      </c>
      <c r="AN17" s="63" t="s">
        <v>171</v>
      </c>
    </row>
    <row r="18" spans="1:40" ht="20.100000000000001" customHeight="1" x14ac:dyDescent="0.35">
      <c r="A18" s="64" t="s">
        <v>392</v>
      </c>
      <c r="B18" s="66" t="s">
        <v>264</v>
      </c>
      <c r="C18" s="66" t="s">
        <v>182</v>
      </c>
      <c r="D18" s="66" t="s">
        <v>205</v>
      </c>
      <c r="E18" s="66" t="s">
        <v>202</v>
      </c>
      <c r="F18" s="66" t="s">
        <v>205</v>
      </c>
      <c r="G18" s="66" t="s">
        <v>204</v>
      </c>
      <c r="H18" s="66" t="s">
        <v>265</v>
      </c>
      <c r="I18" s="66" t="s">
        <v>266</v>
      </c>
      <c r="J18" s="66" t="s">
        <v>225</v>
      </c>
      <c r="K18" s="66" t="s">
        <v>264</v>
      </c>
      <c r="L18" s="66" t="s">
        <v>205</v>
      </c>
      <c r="M18" s="66" t="s">
        <v>264</v>
      </c>
      <c r="N18" s="66" t="s">
        <v>204</v>
      </c>
      <c r="O18" s="66" t="s">
        <v>264</v>
      </c>
      <c r="P18" s="66" t="s">
        <v>140</v>
      </c>
      <c r="Q18" s="66" t="s">
        <v>183</v>
      </c>
      <c r="R18" s="66" t="s">
        <v>140</v>
      </c>
      <c r="S18" s="66" t="s">
        <v>140</v>
      </c>
      <c r="T18" s="66" t="s">
        <v>205</v>
      </c>
      <c r="U18" s="66" t="s">
        <v>140</v>
      </c>
      <c r="V18" s="66" t="s">
        <v>140</v>
      </c>
      <c r="W18" s="66" t="s">
        <v>140</v>
      </c>
      <c r="X18" s="66" t="s">
        <v>140</v>
      </c>
      <c r="Y18" s="66" t="s">
        <v>140</v>
      </c>
      <c r="Z18" s="66" t="s">
        <v>140</v>
      </c>
      <c r="AA18" s="66" t="s">
        <v>266</v>
      </c>
      <c r="AB18" s="66" t="s">
        <v>265</v>
      </c>
      <c r="AC18" s="66" t="s">
        <v>140</v>
      </c>
      <c r="AD18" s="66" t="s">
        <v>266</v>
      </c>
      <c r="AE18" s="66" t="s">
        <v>140</v>
      </c>
      <c r="AF18" s="66" t="s">
        <v>203</v>
      </c>
      <c r="AG18" s="66" t="s">
        <v>140</v>
      </c>
      <c r="AH18" s="66" t="s">
        <v>265</v>
      </c>
      <c r="AI18" s="66" t="s">
        <v>140</v>
      </c>
      <c r="AJ18" s="66" t="s">
        <v>228</v>
      </c>
      <c r="AK18" s="66" t="s">
        <v>225</v>
      </c>
      <c r="AL18" s="66" t="s">
        <v>265</v>
      </c>
      <c r="AM18" s="66" t="s">
        <v>140</v>
      </c>
      <c r="AN18" s="66" t="s">
        <v>265</v>
      </c>
    </row>
    <row r="19" spans="1:40" ht="20.100000000000001" customHeight="1" x14ac:dyDescent="0.35">
      <c r="A19" s="62" t="s">
        <v>389</v>
      </c>
      <c r="B19" s="63" t="s">
        <v>50</v>
      </c>
      <c r="C19" s="63" t="s">
        <v>117</v>
      </c>
      <c r="D19" s="63" t="s">
        <v>219</v>
      </c>
      <c r="E19" s="63" t="s">
        <v>115</v>
      </c>
      <c r="F19" s="63" t="s">
        <v>94</v>
      </c>
      <c r="G19" s="63" t="s">
        <v>117</v>
      </c>
      <c r="H19" s="63" t="s">
        <v>117</v>
      </c>
      <c r="I19" s="63" t="s">
        <v>117</v>
      </c>
      <c r="J19" s="63" t="s">
        <v>117</v>
      </c>
      <c r="K19" s="63" t="s">
        <v>94</v>
      </c>
      <c r="L19" s="63" t="s">
        <v>117</v>
      </c>
      <c r="M19" s="63" t="s">
        <v>117</v>
      </c>
      <c r="N19" s="63" t="s">
        <v>117</v>
      </c>
      <c r="O19" s="63" t="s">
        <v>117</v>
      </c>
      <c r="P19" s="63" t="s">
        <v>117</v>
      </c>
      <c r="Q19" s="63" t="s">
        <v>115</v>
      </c>
      <c r="R19" s="63" t="s">
        <v>115</v>
      </c>
      <c r="S19" s="63" t="s">
        <v>115</v>
      </c>
      <c r="T19" s="63" t="s">
        <v>115</v>
      </c>
      <c r="U19" s="63" t="s">
        <v>115</v>
      </c>
      <c r="V19" s="63" t="s">
        <v>115</v>
      </c>
      <c r="W19" s="63" t="s">
        <v>115</v>
      </c>
      <c r="X19" s="63" t="s">
        <v>115</v>
      </c>
      <c r="Y19" s="63" t="s">
        <v>115</v>
      </c>
      <c r="Z19" s="63" t="s">
        <v>115</v>
      </c>
      <c r="AA19" s="63" t="s">
        <v>94</v>
      </c>
      <c r="AB19" s="63" t="s">
        <v>117</v>
      </c>
      <c r="AC19" s="63" t="s">
        <v>115</v>
      </c>
      <c r="AD19" s="63" t="s">
        <v>117</v>
      </c>
      <c r="AE19" s="63" t="s">
        <v>115</v>
      </c>
      <c r="AF19" s="63" t="s">
        <v>94</v>
      </c>
      <c r="AG19" s="63" t="s">
        <v>115</v>
      </c>
      <c r="AH19" s="63" t="s">
        <v>94</v>
      </c>
      <c r="AI19" s="63" t="s">
        <v>115</v>
      </c>
      <c r="AJ19" s="63" t="s">
        <v>117</v>
      </c>
      <c r="AK19" s="63" t="s">
        <v>94</v>
      </c>
      <c r="AL19" s="63" t="s">
        <v>115</v>
      </c>
      <c r="AM19" s="63" t="s">
        <v>115</v>
      </c>
      <c r="AN19" s="63" t="s">
        <v>94</v>
      </c>
    </row>
    <row r="20" spans="1:40" ht="20.100000000000001" customHeight="1" x14ac:dyDescent="0.35">
      <c r="A20" s="64" t="s">
        <v>390</v>
      </c>
      <c r="B20" s="66" t="s">
        <v>140</v>
      </c>
      <c r="C20" s="66" t="s">
        <v>140</v>
      </c>
      <c r="D20" s="66" t="s">
        <v>140</v>
      </c>
      <c r="E20" s="66" t="s">
        <v>140</v>
      </c>
      <c r="F20" s="66" t="s">
        <v>140</v>
      </c>
      <c r="G20" s="66" t="s">
        <v>140</v>
      </c>
      <c r="H20" s="66" t="s">
        <v>140</v>
      </c>
      <c r="I20" s="66" t="s">
        <v>140</v>
      </c>
      <c r="J20" s="66" t="s">
        <v>140</v>
      </c>
      <c r="K20" s="66" t="s">
        <v>140</v>
      </c>
      <c r="L20" s="66" t="s">
        <v>140</v>
      </c>
      <c r="M20" s="66" t="s">
        <v>265</v>
      </c>
      <c r="N20" s="66" t="s">
        <v>140</v>
      </c>
      <c r="O20" s="66" t="s">
        <v>140</v>
      </c>
      <c r="P20" s="66" t="s">
        <v>265</v>
      </c>
      <c r="Q20" s="66" t="s">
        <v>140</v>
      </c>
      <c r="R20" s="66" t="s">
        <v>140</v>
      </c>
      <c r="S20" s="66" t="s">
        <v>140</v>
      </c>
      <c r="T20" s="66" t="s">
        <v>140</v>
      </c>
      <c r="U20" s="66" t="s">
        <v>140</v>
      </c>
      <c r="V20" s="66" t="s">
        <v>140</v>
      </c>
      <c r="W20" s="66" t="s">
        <v>140</v>
      </c>
      <c r="X20" s="66" t="s">
        <v>140</v>
      </c>
      <c r="Y20" s="66" t="s">
        <v>140</v>
      </c>
      <c r="Z20" s="66" t="s">
        <v>140</v>
      </c>
      <c r="AA20" s="66" t="s">
        <v>265</v>
      </c>
      <c r="AB20" s="66" t="s">
        <v>265</v>
      </c>
      <c r="AC20" s="66" t="s">
        <v>140</v>
      </c>
      <c r="AD20" s="66" t="s">
        <v>140</v>
      </c>
      <c r="AE20" s="66" t="s">
        <v>140</v>
      </c>
      <c r="AF20" s="66" t="s">
        <v>140</v>
      </c>
      <c r="AG20" s="66" t="s">
        <v>140</v>
      </c>
      <c r="AH20" s="66" t="s">
        <v>265</v>
      </c>
      <c r="AI20" s="66" t="s">
        <v>140</v>
      </c>
      <c r="AJ20" s="66" t="s">
        <v>140</v>
      </c>
      <c r="AK20" s="66" t="s">
        <v>140</v>
      </c>
      <c r="AL20" s="66" t="s">
        <v>140</v>
      </c>
      <c r="AM20" s="66" t="s">
        <v>140</v>
      </c>
      <c r="AN20" s="66" t="s">
        <v>140</v>
      </c>
    </row>
    <row r="21" spans="1:40" x14ac:dyDescent="0.3">
      <c r="B21" s="81">
        <f>((B10)+(B12)+(B14)+(B16)+(B18)+(B20))</f>
        <v>1</v>
      </c>
      <c r="C21" s="81">
        <f t="shared" ref="C21:AN21" si="0">((C10)+(C12)+(C14)+(C16)+(C18)+(C20))</f>
        <v>1</v>
      </c>
      <c r="D21" s="81">
        <f t="shared" si="0"/>
        <v>1</v>
      </c>
      <c r="E21" s="81">
        <f t="shared" si="0"/>
        <v>1</v>
      </c>
      <c r="F21" s="81">
        <f t="shared" si="0"/>
        <v>1</v>
      </c>
      <c r="G21" s="81">
        <f t="shared" si="0"/>
        <v>1</v>
      </c>
      <c r="H21" s="81">
        <f t="shared" si="0"/>
        <v>1</v>
      </c>
      <c r="I21" s="81">
        <f t="shared" si="0"/>
        <v>1</v>
      </c>
      <c r="J21" s="81">
        <f t="shared" si="0"/>
        <v>0.99999999999999989</v>
      </c>
      <c r="K21" s="81">
        <f t="shared" si="0"/>
        <v>1</v>
      </c>
      <c r="L21" s="81">
        <f t="shared" si="0"/>
        <v>1</v>
      </c>
      <c r="M21" s="81">
        <f t="shared" si="0"/>
        <v>1</v>
      </c>
      <c r="N21" s="81">
        <f t="shared" si="0"/>
        <v>1</v>
      </c>
      <c r="O21" s="81">
        <f t="shared" si="0"/>
        <v>1</v>
      </c>
      <c r="P21" s="81">
        <f t="shared" si="0"/>
        <v>1</v>
      </c>
      <c r="Q21" s="81">
        <f t="shared" si="0"/>
        <v>1</v>
      </c>
      <c r="R21" s="81">
        <f t="shared" si="0"/>
        <v>1</v>
      </c>
      <c r="S21" s="81">
        <f t="shared" si="0"/>
        <v>1</v>
      </c>
      <c r="T21" s="81">
        <f t="shared" si="0"/>
        <v>1</v>
      </c>
      <c r="U21" s="81">
        <f t="shared" si="0"/>
        <v>1</v>
      </c>
      <c r="V21" s="81">
        <f t="shared" si="0"/>
        <v>0.99999999999999989</v>
      </c>
      <c r="W21" s="81">
        <f t="shared" si="0"/>
        <v>1</v>
      </c>
      <c r="X21" s="81">
        <f t="shared" si="0"/>
        <v>1</v>
      </c>
      <c r="Y21" s="81">
        <f t="shared" si="0"/>
        <v>0.99999999999999989</v>
      </c>
      <c r="Z21" s="81">
        <f t="shared" si="0"/>
        <v>1</v>
      </c>
      <c r="AA21" s="81">
        <f t="shared" si="0"/>
        <v>1</v>
      </c>
      <c r="AB21" s="81">
        <f t="shared" si="0"/>
        <v>1</v>
      </c>
      <c r="AC21" s="81">
        <f t="shared" si="0"/>
        <v>0.99999999999999989</v>
      </c>
      <c r="AD21" s="81">
        <f t="shared" si="0"/>
        <v>1.01</v>
      </c>
      <c r="AE21" s="81">
        <f t="shared" si="0"/>
        <v>1</v>
      </c>
      <c r="AF21" s="81">
        <f t="shared" si="0"/>
        <v>1</v>
      </c>
      <c r="AG21" s="81">
        <f t="shared" si="0"/>
        <v>1</v>
      </c>
      <c r="AH21" s="81">
        <f t="shared" si="0"/>
        <v>1</v>
      </c>
      <c r="AI21" s="81">
        <f t="shared" si="0"/>
        <v>1</v>
      </c>
      <c r="AJ21" s="81">
        <f t="shared" si="0"/>
        <v>1</v>
      </c>
      <c r="AK21" s="81">
        <f t="shared" si="0"/>
        <v>1</v>
      </c>
      <c r="AL21" s="81">
        <f t="shared" si="0"/>
        <v>1</v>
      </c>
      <c r="AM21" s="81">
        <f t="shared" si="0"/>
        <v>1</v>
      </c>
      <c r="AN21" s="81">
        <f t="shared" si="0"/>
        <v>1</v>
      </c>
    </row>
  </sheetData>
  <sheetProtection algorithmName="SHA-512" hashValue="6JErQYo7FzEAzSxeDh3CY/ZEg+N13kKV/2eUx3mCTCbp/nicJt5l/9RTosowTUT94GB3sh6XO4IJARfHTVcKAQ==" saltValue="qX5j3Wp6Ji8tdX7daz5BHg==" spinCount="100000" sheet="1" objects="1" scenarios="1"/>
  <mergeCells count="10">
    <mergeCell ref="B2:M2"/>
    <mergeCell ref="AB5:AF5"/>
    <mergeCell ref="AG5:AJ5"/>
    <mergeCell ref="AK5:AN5"/>
    <mergeCell ref="P5:AA5"/>
    <mergeCell ref="C5:D5"/>
    <mergeCell ref="E5:H5"/>
    <mergeCell ref="I5:K5"/>
    <mergeCell ref="L5:O5"/>
    <mergeCell ref="A3:M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1 B13:AN13 B12 F12 N12:O12 Q12:AN12 B17:AN20 B16:R16 T16:W16 Z16:AN16 B15:AN15 B14:Y14 AA14 AD14 AF14:AI14 AM14:AN14"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N17"/>
  <sheetViews>
    <sheetView showGridLines="0" workbookViewId="0">
      <pane xSplit="2" topLeftCell="C1" activePane="topRight" state="frozen"/>
      <selection pane="topRight" activeCell="A3" sqref="A3:L3"/>
    </sheetView>
  </sheetViews>
  <sheetFormatPr defaultRowHeight="14.4" x14ac:dyDescent="0.3"/>
  <cols>
    <col min="1" max="1" width="52.4414062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687</v>
      </c>
      <c r="B3" s="157"/>
      <c r="C3" s="157"/>
      <c r="D3" s="157"/>
      <c r="E3" s="157"/>
      <c r="F3" s="157"/>
      <c r="G3" s="157"/>
      <c r="H3" s="157"/>
      <c r="I3" s="157"/>
      <c r="J3" s="157"/>
      <c r="K3" s="157"/>
      <c r="L3" s="157"/>
      <c r="M3" s="80"/>
      <c r="N3" s="80"/>
      <c r="O3" s="80"/>
      <c r="AL3" s="59" t="s">
        <v>664</v>
      </c>
    </row>
    <row r="4" spans="1:40" ht="8.4"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332</v>
      </c>
      <c r="C8" s="65" t="s">
        <v>234</v>
      </c>
      <c r="D8" s="65" t="s">
        <v>235</v>
      </c>
      <c r="E8" s="65" t="s">
        <v>236</v>
      </c>
      <c r="F8" s="65" t="s">
        <v>393</v>
      </c>
      <c r="G8" s="65" t="s">
        <v>77</v>
      </c>
      <c r="H8" s="65" t="s">
        <v>395</v>
      </c>
      <c r="I8" s="65" t="s">
        <v>334</v>
      </c>
      <c r="J8" s="65" t="s">
        <v>419</v>
      </c>
      <c r="K8" s="65" t="s">
        <v>80</v>
      </c>
      <c r="L8" s="65" t="s">
        <v>81</v>
      </c>
      <c r="M8" s="65" t="s">
        <v>82</v>
      </c>
      <c r="N8" s="65" t="s">
        <v>83</v>
      </c>
      <c r="O8" s="65" t="s">
        <v>84</v>
      </c>
      <c r="P8" s="65" t="s">
        <v>85</v>
      </c>
      <c r="Q8" s="65" t="s">
        <v>86</v>
      </c>
      <c r="R8" s="65" t="s">
        <v>87</v>
      </c>
      <c r="S8" s="65" t="s">
        <v>50</v>
      </c>
      <c r="T8" s="65" t="s">
        <v>305</v>
      </c>
      <c r="U8" s="65" t="s">
        <v>90</v>
      </c>
      <c r="V8" s="65" t="s">
        <v>91</v>
      </c>
      <c r="W8" s="65" t="s">
        <v>128</v>
      </c>
      <c r="X8" s="65" t="s">
        <v>86</v>
      </c>
      <c r="Y8" s="65" t="s">
        <v>56</v>
      </c>
      <c r="Z8" s="65" t="s">
        <v>219</v>
      </c>
      <c r="AA8" s="65" t="s">
        <v>242</v>
      </c>
      <c r="AB8" s="65" t="s">
        <v>97</v>
      </c>
      <c r="AC8" s="65" t="s">
        <v>421</v>
      </c>
      <c r="AD8" s="65" t="s">
        <v>99</v>
      </c>
      <c r="AE8" s="65" t="s">
        <v>338</v>
      </c>
      <c r="AF8" s="65" t="s">
        <v>101</v>
      </c>
      <c r="AG8" s="65" t="s">
        <v>339</v>
      </c>
      <c r="AH8" s="65" t="s">
        <v>340</v>
      </c>
      <c r="AI8" s="65" t="s">
        <v>58</v>
      </c>
      <c r="AJ8" s="65" t="s">
        <v>104</v>
      </c>
      <c r="AK8" s="65" t="s">
        <v>341</v>
      </c>
      <c r="AL8" s="65" t="s">
        <v>106</v>
      </c>
      <c r="AM8" s="65" t="s">
        <v>107</v>
      </c>
      <c r="AN8" s="65" t="s">
        <v>108</v>
      </c>
    </row>
    <row r="9" spans="1:40" ht="20.100000000000001" customHeight="1" x14ac:dyDescent="0.35">
      <c r="A9" s="62" t="s">
        <v>536</v>
      </c>
      <c r="B9" s="63" t="s">
        <v>537</v>
      </c>
      <c r="C9" s="63" t="s">
        <v>63</v>
      </c>
      <c r="D9" s="63" t="s">
        <v>538</v>
      </c>
      <c r="E9" s="63" t="s">
        <v>159</v>
      </c>
      <c r="F9" s="63" t="s">
        <v>430</v>
      </c>
      <c r="G9" s="63" t="s">
        <v>539</v>
      </c>
      <c r="H9" s="63" t="s">
        <v>310</v>
      </c>
      <c r="I9" s="63" t="s">
        <v>540</v>
      </c>
      <c r="J9" s="63" t="s">
        <v>289</v>
      </c>
      <c r="K9" s="63" t="s">
        <v>541</v>
      </c>
      <c r="L9" s="63" t="s">
        <v>542</v>
      </c>
      <c r="M9" s="63" t="s">
        <v>161</v>
      </c>
      <c r="N9" s="63" t="s">
        <v>382</v>
      </c>
      <c r="O9" s="63" t="s">
        <v>214</v>
      </c>
      <c r="P9" s="63" t="s">
        <v>215</v>
      </c>
      <c r="Q9" s="63" t="s">
        <v>543</v>
      </c>
      <c r="R9" s="63" t="s">
        <v>121</v>
      </c>
      <c r="S9" s="63" t="s">
        <v>50</v>
      </c>
      <c r="T9" s="63" t="s">
        <v>276</v>
      </c>
      <c r="U9" s="63" t="s">
        <v>50</v>
      </c>
      <c r="V9" s="63" t="s">
        <v>57</v>
      </c>
      <c r="W9" s="63" t="s">
        <v>199</v>
      </c>
      <c r="X9" s="63" t="s">
        <v>271</v>
      </c>
      <c r="Y9" s="63" t="s">
        <v>95</v>
      </c>
      <c r="Z9" s="63" t="s">
        <v>115</v>
      </c>
      <c r="AA9" s="63" t="s">
        <v>353</v>
      </c>
      <c r="AB9" s="63" t="s">
        <v>215</v>
      </c>
      <c r="AC9" s="63" t="s">
        <v>189</v>
      </c>
      <c r="AD9" s="63" t="s">
        <v>251</v>
      </c>
      <c r="AE9" s="63" t="s">
        <v>413</v>
      </c>
      <c r="AF9" s="63" t="s">
        <v>423</v>
      </c>
      <c r="AG9" s="63" t="s">
        <v>248</v>
      </c>
      <c r="AH9" s="63" t="s">
        <v>201</v>
      </c>
      <c r="AI9" s="63" t="s">
        <v>107</v>
      </c>
      <c r="AJ9" s="63" t="s">
        <v>420</v>
      </c>
      <c r="AK9" s="63" t="s">
        <v>544</v>
      </c>
      <c r="AL9" s="63" t="s">
        <v>301</v>
      </c>
      <c r="AM9" s="63" t="s">
        <v>50</v>
      </c>
      <c r="AN9" s="63" t="s">
        <v>543</v>
      </c>
    </row>
    <row r="10" spans="1:40" ht="20.100000000000001" customHeight="1" x14ac:dyDescent="0.35">
      <c r="A10" s="64" t="s">
        <v>545</v>
      </c>
      <c r="B10" s="66" t="s">
        <v>288</v>
      </c>
      <c r="C10" s="66" t="s">
        <v>281</v>
      </c>
      <c r="D10" s="66" t="s">
        <v>134</v>
      </c>
      <c r="E10" s="66" t="s">
        <v>150</v>
      </c>
      <c r="F10" s="66" t="s">
        <v>358</v>
      </c>
      <c r="G10" s="66" t="s">
        <v>137</v>
      </c>
      <c r="H10" s="66" t="s">
        <v>132</v>
      </c>
      <c r="I10" s="66" t="s">
        <v>288</v>
      </c>
      <c r="J10" s="66" t="s">
        <v>358</v>
      </c>
      <c r="K10" s="66" t="s">
        <v>137</v>
      </c>
      <c r="L10" s="66" t="s">
        <v>136</v>
      </c>
      <c r="M10" s="66" t="s">
        <v>226</v>
      </c>
      <c r="N10" s="66" t="s">
        <v>281</v>
      </c>
      <c r="O10" s="66" t="s">
        <v>229</v>
      </c>
      <c r="P10" s="66" t="s">
        <v>135</v>
      </c>
      <c r="Q10" s="66" t="s">
        <v>502</v>
      </c>
      <c r="R10" s="66" t="s">
        <v>150</v>
      </c>
      <c r="S10" s="66" t="s">
        <v>139</v>
      </c>
      <c r="T10" s="66" t="s">
        <v>145</v>
      </c>
      <c r="U10" s="66" t="s">
        <v>144</v>
      </c>
      <c r="V10" s="66" t="s">
        <v>136</v>
      </c>
      <c r="W10" s="66" t="s">
        <v>229</v>
      </c>
      <c r="X10" s="66" t="s">
        <v>177</v>
      </c>
      <c r="Y10" s="66" t="s">
        <v>153</v>
      </c>
      <c r="Z10" s="66" t="s">
        <v>228</v>
      </c>
      <c r="AA10" s="66">
        <v>0.78</v>
      </c>
      <c r="AB10" s="66" t="s">
        <v>135</v>
      </c>
      <c r="AC10" s="66" t="s">
        <v>299</v>
      </c>
      <c r="AD10" s="66" t="s">
        <v>405</v>
      </c>
      <c r="AE10" s="66" t="s">
        <v>177</v>
      </c>
      <c r="AF10" s="66" t="s">
        <v>410</v>
      </c>
      <c r="AG10" s="66" t="s">
        <v>378</v>
      </c>
      <c r="AH10" s="66" t="s">
        <v>226</v>
      </c>
      <c r="AI10" s="66" t="s">
        <v>149</v>
      </c>
      <c r="AJ10" s="66" t="s">
        <v>496</v>
      </c>
      <c r="AK10" s="66" t="s">
        <v>405</v>
      </c>
      <c r="AL10" s="66" t="s">
        <v>226</v>
      </c>
      <c r="AM10" s="66" t="s">
        <v>152</v>
      </c>
      <c r="AN10" s="66" t="s">
        <v>357</v>
      </c>
    </row>
    <row r="11" spans="1:40" ht="20.100000000000001" customHeight="1" x14ac:dyDescent="0.35">
      <c r="A11" s="62" t="s">
        <v>547</v>
      </c>
      <c r="B11" s="63" t="s">
        <v>548</v>
      </c>
      <c r="C11" s="63" t="s">
        <v>520</v>
      </c>
      <c r="D11" s="63" t="s">
        <v>549</v>
      </c>
      <c r="E11" s="63" t="s">
        <v>370</v>
      </c>
      <c r="F11" s="63" t="s">
        <v>241</v>
      </c>
      <c r="G11" s="63" t="s">
        <v>412</v>
      </c>
      <c r="H11" s="63" t="s">
        <v>354</v>
      </c>
      <c r="I11" s="63" t="s">
        <v>550</v>
      </c>
      <c r="J11" s="63" t="s">
        <v>97</v>
      </c>
      <c r="K11" s="63" t="s">
        <v>158</v>
      </c>
      <c r="L11" s="63" t="s">
        <v>376</v>
      </c>
      <c r="M11" s="63" t="s">
        <v>292</v>
      </c>
      <c r="N11" s="63" t="s">
        <v>409</v>
      </c>
      <c r="O11" s="63" t="s">
        <v>386</v>
      </c>
      <c r="P11" s="63" t="s">
        <v>200</v>
      </c>
      <c r="Q11" s="63" t="s">
        <v>195</v>
      </c>
      <c r="R11" s="63" t="s">
        <v>52</v>
      </c>
      <c r="S11" s="63" t="s">
        <v>115</v>
      </c>
      <c r="T11" s="63" t="s">
        <v>121</v>
      </c>
      <c r="U11" s="63" t="s">
        <v>284</v>
      </c>
      <c r="V11" s="63" t="s">
        <v>57</v>
      </c>
      <c r="W11" s="63" t="s">
        <v>387</v>
      </c>
      <c r="X11" s="63" t="s">
        <v>114</v>
      </c>
      <c r="Y11" s="63" t="s">
        <v>107</v>
      </c>
      <c r="Z11" s="63" t="s">
        <v>94</v>
      </c>
      <c r="AA11" s="63" t="s">
        <v>305</v>
      </c>
      <c r="AB11" s="63" t="s">
        <v>123</v>
      </c>
      <c r="AC11" s="63" t="s">
        <v>412</v>
      </c>
      <c r="AD11" s="63" t="s">
        <v>216</v>
      </c>
      <c r="AE11" s="63" t="s">
        <v>408</v>
      </c>
      <c r="AF11" s="63" t="s">
        <v>285</v>
      </c>
      <c r="AG11" s="63" t="s">
        <v>261</v>
      </c>
      <c r="AH11" s="63" t="s">
        <v>382</v>
      </c>
      <c r="AI11" s="63" t="s">
        <v>171</v>
      </c>
      <c r="AJ11" s="63" t="s">
        <v>413</v>
      </c>
      <c r="AK11" s="63" t="s">
        <v>210</v>
      </c>
      <c r="AL11" s="63" t="s">
        <v>191</v>
      </c>
      <c r="AM11" s="63" t="s">
        <v>94</v>
      </c>
      <c r="AN11" s="63" t="s">
        <v>551</v>
      </c>
    </row>
    <row r="12" spans="1:40" ht="20.100000000000001" customHeight="1" x14ac:dyDescent="0.35">
      <c r="A12" s="64" t="s">
        <v>552</v>
      </c>
      <c r="B12" s="66" t="s">
        <v>357</v>
      </c>
      <c r="C12" s="66" t="s">
        <v>150</v>
      </c>
      <c r="D12" s="66" t="s">
        <v>185</v>
      </c>
      <c r="E12" s="66" t="s">
        <v>226</v>
      </c>
      <c r="F12" s="66" t="s">
        <v>148</v>
      </c>
      <c r="G12" s="66" t="s">
        <v>148</v>
      </c>
      <c r="H12" s="66" t="s">
        <v>150</v>
      </c>
      <c r="I12" s="66" t="s">
        <v>135</v>
      </c>
      <c r="J12" s="66" t="s">
        <v>263</v>
      </c>
      <c r="K12" s="66" t="s">
        <v>135</v>
      </c>
      <c r="L12" s="66" t="s">
        <v>185</v>
      </c>
      <c r="M12" s="66" t="s">
        <v>154</v>
      </c>
      <c r="N12" s="66" t="s">
        <v>360</v>
      </c>
      <c r="O12" s="66" t="s">
        <v>281</v>
      </c>
      <c r="P12" s="66" t="s">
        <v>138</v>
      </c>
      <c r="Q12" s="66" t="s">
        <v>207</v>
      </c>
      <c r="R12" s="66" t="s">
        <v>152</v>
      </c>
      <c r="S12" s="66" t="s">
        <v>140</v>
      </c>
      <c r="T12" s="66" t="s">
        <v>153</v>
      </c>
      <c r="U12" s="66" t="s">
        <v>137</v>
      </c>
      <c r="V12" s="66" t="s">
        <v>134</v>
      </c>
      <c r="W12" s="66" t="s">
        <v>298</v>
      </c>
      <c r="X12" s="66" t="s">
        <v>434</v>
      </c>
      <c r="Y12" s="66" t="s">
        <v>187</v>
      </c>
      <c r="Z12" s="66" t="s">
        <v>142</v>
      </c>
      <c r="AA12" s="66" t="s">
        <v>208</v>
      </c>
      <c r="AB12" s="66" t="s">
        <v>145</v>
      </c>
      <c r="AC12" s="66" t="s">
        <v>359</v>
      </c>
      <c r="AD12" s="66" t="s">
        <v>177</v>
      </c>
      <c r="AE12" s="66" t="s">
        <v>142</v>
      </c>
      <c r="AF12" s="66" t="s">
        <v>228</v>
      </c>
      <c r="AG12" s="66" t="s">
        <v>145</v>
      </c>
      <c r="AH12" s="66" t="s">
        <v>133</v>
      </c>
      <c r="AI12" s="66" t="s">
        <v>151</v>
      </c>
      <c r="AJ12" s="66" t="s">
        <v>203</v>
      </c>
      <c r="AK12" s="66" t="s">
        <v>206</v>
      </c>
      <c r="AL12" s="66" t="s">
        <v>358</v>
      </c>
      <c r="AM12" s="66" t="s">
        <v>149</v>
      </c>
      <c r="AN12" s="66" t="s">
        <v>298</v>
      </c>
    </row>
    <row r="13" spans="1:40" ht="20.100000000000001" customHeight="1" x14ac:dyDescent="0.35">
      <c r="A13" s="62" t="s">
        <v>389</v>
      </c>
      <c r="B13" s="63" t="s">
        <v>295</v>
      </c>
      <c r="C13" s="63" t="s">
        <v>255</v>
      </c>
      <c r="D13" s="63" t="s">
        <v>260</v>
      </c>
      <c r="E13" s="63" t="s">
        <v>217</v>
      </c>
      <c r="F13" s="63" t="s">
        <v>123</v>
      </c>
      <c r="G13" s="63" t="s">
        <v>222</v>
      </c>
      <c r="H13" s="63" t="s">
        <v>90</v>
      </c>
      <c r="I13" s="63" t="s">
        <v>216</v>
      </c>
      <c r="J13" s="63" t="s">
        <v>166</v>
      </c>
      <c r="K13" s="63" t="s">
        <v>218</v>
      </c>
      <c r="L13" s="63" t="s">
        <v>214</v>
      </c>
      <c r="M13" s="63" t="s">
        <v>67</v>
      </c>
      <c r="N13" s="63" t="s">
        <v>89</v>
      </c>
      <c r="O13" s="63" t="s">
        <v>67</v>
      </c>
      <c r="P13" s="63" t="s">
        <v>171</v>
      </c>
      <c r="Q13" s="63" t="s">
        <v>305</v>
      </c>
      <c r="R13" s="63" t="s">
        <v>117</v>
      </c>
      <c r="S13" s="63" t="s">
        <v>115</v>
      </c>
      <c r="T13" s="63" t="s">
        <v>94</v>
      </c>
      <c r="U13" s="63" t="s">
        <v>91</v>
      </c>
      <c r="V13" s="63" t="s">
        <v>115</v>
      </c>
      <c r="W13" s="63" t="s">
        <v>313</v>
      </c>
      <c r="X13" s="63" t="s">
        <v>269</v>
      </c>
      <c r="Y13" s="63" t="s">
        <v>219</v>
      </c>
      <c r="Z13" s="63" t="s">
        <v>115</v>
      </c>
      <c r="AA13" s="63" t="s">
        <v>117</v>
      </c>
      <c r="AB13" s="63" t="s">
        <v>217</v>
      </c>
      <c r="AC13" s="63" t="s">
        <v>304</v>
      </c>
      <c r="AD13" s="63" t="s">
        <v>90</v>
      </c>
      <c r="AE13" s="63" t="s">
        <v>212</v>
      </c>
      <c r="AF13" s="63" t="s">
        <v>90</v>
      </c>
      <c r="AG13" s="63" t="s">
        <v>169</v>
      </c>
      <c r="AH13" s="63" t="s">
        <v>51</v>
      </c>
      <c r="AI13" s="63" t="s">
        <v>117</v>
      </c>
      <c r="AJ13" s="63" t="s">
        <v>254</v>
      </c>
      <c r="AK13" s="63" t="s">
        <v>302</v>
      </c>
      <c r="AL13" s="63" t="s">
        <v>284</v>
      </c>
      <c r="AM13" s="63" t="s">
        <v>115</v>
      </c>
      <c r="AN13" s="63" t="s">
        <v>290</v>
      </c>
    </row>
    <row r="14" spans="1:40" ht="20.100000000000001" customHeight="1" x14ac:dyDescent="0.35">
      <c r="A14" s="64" t="s">
        <v>390</v>
      </c>
      <c r="B14" s="66" t="s">
        <v>202</v>
      </c>
      <c r="C14" s="66" t="s">
        <v>203</v>
      </c>
      <c r="D14" s="66" t="s">
        <v>228</v>
      </c>
      <c r="E14" s="66">
        <v>7.0000000000000007E-2</v>
      </c>
      <c r="F14" s="66">
        <v>0.13</v>
      </c>
      <c r="G14" s="66" t="s">
        <v>228</v>
      </c>
      <c r="H14" s="66" t="s">
        <v>225</v>
      </c>
      <c r="I14" s="66">
        <v>0.09</v>
      </c>
      <c r="J14" s="66" t="s">
        <v>203</v>
      </c>
      <c r="K14" s="66" t="s">
        <v>228</v>
      </c>
      <c r="L14" s="66" t="s">
        <v>202</v>
      </c>
      <c r="M14" s="66">
        <v>0.11</v>
      </c>
      <c r="N14" s="66" t="s">
        <v>228</v>
      </c>
      <c r="O14" s="66" t="s">
        <v>202</v>
      </c>
      <c r="P14" s="66" t="s">
        <v>204</v>
      </c>
      <c r="Q14" s="66" t="s">
        <v>225</v>
      </c>
      <c r="R14" s="66" t="s">
        <v>205</v>
      </c>
      <c r="S14" s="66" t="s">
        <v>140</v>
      </c>
      <c r="T14" s="66" t="s">
        <v>182</v>
      </c>
      <c r="U14" s="66" t="s">
        <v>226</v>
      </c>
      <c r="V14" s="66" t="s">
        <v>140</v>
      </c>
      <c r="W14" s="66" t="s">
        <v>203</v>
      </c>
      <c r="X14" s="66" t="s">
        <v>179</v>
      </c>
      <c r="Y14" s="66" t="s">
        <v>228</v>
      </c>
      <c r="Z14" s="66" t="s">
        <v>140</v>
      </c>
      <c r="AA14" s="66" t="s">
        <v>265</v>
      </c>
      <c r="AB14" s="66">
        <v>0.09</v>
      </c>
      <c r="AC14" s="66">
        <v>0.11</v>
      </c>
      <c r="AD14" s="66" t="s">
        <v>228</v>
      </c>
      <c r="AE14" s="66">
        <v>0.19</v>
      </c>
      <c r="AF14" s="66" t="s">
        <v>204</v>
      </c>
      <c r="AG14" s="66" t="s">
        <v>187</v>
      </c>
      <c r="AH14" s="66" t="s">
        <v>228</v>
      </c>
      <c r="AI14" s="66">
        <v>0.04</v>
      </c>
      <c r="AJ14" s="66" t="s">
        <v>207</v>
      </c>
      <c r="AK14" s="66" t="s">
        <v>207</v>
      </c>
      <c r="AL14" s="66" t="s">
        <v>183</v>
      </c>
      <c r="AM14" s="66" t="s">
        <v>140</v>
      </c>
      <c r="AN14" s="66" t="s">
        <v>203</v>
      </c>
    </row>
    <row r="15" spans="1:40" ht="20.100000000000001" customHeight="1" x14ac:dyDescent="0.35">
      <c r="A15" s="62" t="s">
        <v>553</v>
      </c>
      <c r="B15" s="63" t="s">
        <v>243</v>
      </c>
      <c r="C15" s="63" t="s">
        <v>215</v>
      </c>
      <c r="D15" s="63" t="s">
        <v>209</v>
      </c>
      <c r="E15" s="63" t="s">
        <v>211</v>
      </c>
      <c r="F15" s="63" t="s">
        <v>130</v>
      </c>
      <c r="G15" s="63" t="s">
        <v>49</v>
      </c>
      <c r="H15" s="63" t="s">
        <v>58</v>
      </c>
      <c r="I15" s="63" t="s">
        <v>278</v>
      </c>
      <c r="J15" s="63" t="s">
        <v>349</v>
      </c>
      <c r="K15" s="63" t="s">
        <v>88</v>
      </c>
      <c r="L15" s="63" t="s">
        <v>198</v>
      </c>
      <c r="M15" s="63" t="s">
        <v>95</v>
      </c>
      <c r="N15" s="63" t="s">
        <v>312</v>
      </c>
      <c r="O15" s="63" t="s">
        <v>313</v>
      </c>
      <c r="P15" s="63" t="s">
        <v>94</v>
      </c>
      <c r="Q15" s="63" t="s">
        <v>122</v>
      </c>
      <c r="R15" s="63" t="s">
        <v>115</v>
      </c>
      <c r="S15" s="63" t="s">
        <v>115</v>
      </c>
      <c r="T15" s="63" t="s">
        <v>117</v>
      </c>
      <c r="U15" s="63" t="s">
        <v>115</v>
      </c>
      <c r="V15" s="63" t="s">
        <v>115</v>
      </c>
      <c r="W15" s="63" t="s">
        <v>219</v>
      </c>
      <c r="X15" s="63" t="s">
        <v>276</v>
      </c>
      <c r="Y15" s="63" t="s">
        <v>220</v>
      </c>
      <c r="Z15" s="63" t="s">
        <v>117</v>
      </c>
      <c r="AA15" s="63" t="s">
        <v>57</v>
      </c>
      <c r="AB15" s="63" t="s">
        <v>94</v>
      </c>
      <c r="AC15" s="63" t="s">
        <v>57</v>
      </c>
      <c r="AD15" s="63" t="s">
        <v>274</v>
      </c>
      <c r="AE15" s="63" t="s">
        <v>276</v>
      </c>
      <c r="AF15" s="63" t="s">
        <v>374</v>
      </c>
      <c r="AG15" s="63" t="s">
        <v>274</v>
      </c>
      <c r="AH15" s="63" t="s">
        <v>219</v>
      </c>
      <c r="AI15" s="63" t="s">
        <v>94</v>
      </c>
      <c r="AJ15" s="63" t="s">
        <v>210</v>
      </c>
      <c r="AK15" s="63" t="s">
        <v>453</v>
      </c>
      <c r="AL15" s="63" t="s">
        <v>219</v>
      </c>
      <c r="AM15" s="63" t="s">
        <v>115</v>
      </c>
      <c r="AN15" s="63" t="s">
        <v>52</v>
      </c>
    </row>
    <row r="16" spans="1:40" ht="20.100000000000001" customHeight="1" x14ac:dyDescent="0.35">
      <c r="A16" s="64" t="s">
        <v>554</v>
      </c>
      <c r="B16" s="66" t="s">
        <v>228</v>
      </c>
      <c r="C16" s="66" t="s">
        <v>204</v>
      </c>
      <c r="D16" s="66" t="s">
        <v>180</v>
      </c>
      <c r="E16" s="66" t="s">
        <v>206</v>
      </c>
      <c r="F16" s="66" t="s">
        <v>225</v>
      </c>
      <c r="G16" s="66" t="s">
        <v>202</v>
      </c>
      <c r="H16" s="66" t="s">
        <v>182</v>
      </c>
      <c r="I16" s="66" t="s">
        <v>225</v>
      </c>
      <c r="J16" s="66" t="s">
        <v>203</v>
      </c>
      <c r="K16" s="66" t="s">
        <v>207</v>
      </c>
      <c r="L16" s="66" t="s">
        <v>204</v>
      </c>
      <c r="M16" s="66" t="s">
        <v>225</v>
      </c>
      <c r="N16" s="66" t="s">
        <v>144</v>
      </c>
      <c r="O16" s="66" t="s">
        <v>202</v>
      </c>
      <c r="P16" s="66" t="s">
        <v>266</v>
      </c>
      <c r="Q16" s="66" t="s">
        <v>181</v>
      </c>
      <c r="R16" s="66" t="s">
        <v>140</v>
      </c>
      <c r="S16" s="66" t="s">
        <v>140</v>
      </c>
      <c r="T16" s="66" t="s">
        <v>266</v>
      </c>
      <c r="U16" s="66" t="s">
        <v>140</v>
      </c>
      <c r="V16" s="66" t="s">
        <v>140</v>
      </c>
      <c r="W16" s="66" t="s">
        <v>266</v>
      </c>
      <c r="X16" s="66" t="s">
        <v>264</v>
      </c>
      <c r="Y16" s="66" t="s">
        <v>229</v>
      </c>
      <c r="Z16" s="66">
        <v>0.37</v>
      </c>
      <c r="AA16" s="66" t="s">
        <v>205</v>
      </c>
      <c r="AB16" s="66" t="s">
        <v>265</v>
      </c>
      <c r="AC16" s="66" t="s">
        <v>266</v>
      </c>
      <c r="AD16" s="66" t="s">
        <v>228</v>
      </c>
      <c r="AE16" s="66" t="s">
        <v>182</v>
      </c>
      <c r="AF16" s="66" t="s">
        <v>208</v>
      </c>
      <c r="AG16" s="66" t="s">
        <v>264</v>
      </c>
      <c r="AH16" s="66" t="s">
        <v>265</v>
      </c>
      <c r="AI16" s="66" t="s">
        <v>203</v>
      </c>
      <c r="AJ16" s="66" t="s">
        <v>206</v>
      </c>
      <c r="AK16" s="66" t="s">
        <v>179</v>
      </c>
      <c r="AL16" s="66" t="s">
        <v>205</v>
      </c>
      <c r="AM16" s="66" t="s">
        <v>140</v>
      </c>
      <c r="AN16" s="66" t="s">
        <v>205</v>
      </c>
    </row>
    <row r="17" spans="2:40" x14ac:dyDescent="0.3">
      <c r="B17" s="81">
        <f>((B10)+(B12)+(B14)+(B16))</f>
        <v>1</v>
      </c>
      <c r="C17" s="81">
        <f t="shared" ref="C17:AN17" si="0">((C10)+(C12)+(C14)+(C16))</f>
        <v>1</v>
      </c>
      <c r="D17" s="81">
        <f t="shared" si="0"/>
        <v>1</v>
      </c>
      <c r="E17" s="81">
        <f t="shared" si="0"/>
        <v>1</v>
      </c>
      <c r="F17" s="81">
        <f t="shared" si="0"/>
        <v>1</v>
      </c>
      <c r="G17" s="81">
        <f t="shared" si="0"/>
        <v>1</v>
      </c>
      <c r="H17" s="81">
        <f t="shared" si="0"/>
        <v>1</v>
      </c>
      <c r="I17" s="81">
        <f t="shared" si="0"/>
        <v>1</v>
      </c>
      <c r="J17" s="81">
        <f t="shared" si="0"/>
        <v>1</v>
      </c>
      <c r="K17" s="81">
        <f t="shared" si="0"/>
        <v>1</v>
      </c>
      <c r="L17" s="81">
        <f t="shared" si="0"/>
        <v>1</v>
      </c>
      <c r="M17" s="81">
        <f t="shared" si="0"/>
        <v>1</v>
      </c>
      <c r="N17" s="81">
        <f t="shared" si="0"/>
        <v>1</v>
      </c>
      <c r="O17" s="81">
        <f t="shared" si="0"/>
        <v>1</v>
      </c>
      <c r="P17" s="81">
        <f t="shared" si="0"/>
        <v>1</v>
      </c>
      <c r="Q17" s="81">
        <f t="shared" si="0"/>
        <v>0.99999999999999989</v>
      </c>
      <c r="R17" s="81">
        <f t="shared" si="0"/>
        <v>1</v>
      </c>
      <c r="S17" s="81">
        <f t="shared" si="0"/>
        <v>1</v>
      </c>
      <c r="T17" s="81">
        <f t="shared" si="0"/>
        <v>1</v>
      </c>
      <c r="U17" s="81">
        <f t="shared" si="0"/>
        <v>1</v>
      </c>
      <c r="V17" s="81">
        <f t="shared" si="0"/>
        <v>1</v>
      </c>
      <c r="W17" s="81">
        <f t="shared" si="0"/>
        <v>1</v>
      </c>
      <c r="X17" s="81">
        <f t="shared" si="0"/>
        <v>1</v>
      </c>
      <c r="Y17" s="81">
        <f t="shared" si="0"/>
        <v>1</v>
      </c>
      <c r="Z17" s="81">
        <f t="shared" si="0"/>
        <v>1</v>
      </c>
      <c r="AA17" s="81">
        <f t="shared" si="0"/>
        <v>1</v>
      </c>
      <c r="AB17" s="81">
        <f t="shared" si="0"/>
        <v>1</v>
      </c>
      <c r="AC17" s="81">
        <f t="shared" si="0"/>
        <v>0.99999999999999989</v>
      </c>
      <c r="AD17" s="81">
        <f t="shared" si="0"/>
        <v>0.99999999999999989</v>
      </c>
      <c r="AE17" s="81">
        <f t="shared" si="0"/>
        <v>1</v>
      </c>
      <c r="AF17" s="81">
        <f t="shared" si="0"/>
        <v>1</v>
      </c>
      <c r="AG17" s="81">
        <f t="shared" si="0"/>
        <v>1</v>
      </c>
      <c r="AH17" s="81">
        <f t="shared" si="0"/>
        <v>1</v>
      </c>
      <c r="AI17" s="81">
        <f t="shared" si="0"/>
        <v>1</v>
      </c>
      <c r="AJ17" s="81">
        <f t="shared" si="0"/>
        <v>1</v>
      </c>
      <c r="AK17" s="81">
        <f t="shared" si="0"/>
        <v>1</v>
      </c>
      <c r="AL17" s="81">
        <f t="shared" si="0"/>
        <v>1</v>
      </c>
      <c r="AM17" s="81">
        <f t="shared" si="0"/>
        <v>1</v>
      </c>
      <c r="AN17" s="81">
        <f t="shared" si="0"/>
        <v>1</v>
      </c>
    </row>
  </sheetData>
  <sheetProtection algorithmName="SHA-512" hashValue="eUxRc9DM/umveWrZ/NyTIfnP13xQnMon8Y+ABGPSvSBlE1nLQZuufIiymppMSBTcYme9f4VZSrM6863Yl6V1ug==" saltValue="HDW4BsFxUSKS7PE5FTmYAg==" spinCount="100000" sheet="1" objects="1" scenarios="1"/>
  <mergeCells count="10">
    <mergeCell ref="B2:M2"/>
    <mergeCell ref="A3:L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9 B15:AN15 B14:D14 G14:H14 J14:L14 N14:AA14 B16:Y16 AA16:AN16 B11:AN13 B10:Z10 AB10:AN10 AD14 AF14:AH14 AJ14:AN14"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N15"/>
  <sheetViews>
    <sheetView showGridLines="0" workbookViewId="0">
      <pane xSplit="2" topLeftCell="C1" activePane="topRight" state="frozen"/>
      <selection pane="topRight" activeCell="A3" sqref="A3:L3"/>
    </sheetView>
  </sheetViews>
  <sheetFormatPr defaultRowHeight="14.4" x14ac:dyDescent="0.3"/>
  <cols>
    <col min="1" max="1" width="37.109375" customWidth="1"/>
    <col min="2" max="40" width="12.77734375" customWidth="1"/>
  </cols>
  <sheetData>
    <row r="1" spans="1:40" ht="21" x14ac:dyDescent="0.4">
      <c r="A1" s="58" t="str">
        <f>HYPERLINK("#Contents!A1","Return to Contents")</f>
        <v>Return to Contents</v>
      </c>
    </row>
    <row r="2" spans="1:40" s="92" customFormat="1" ht="43.2" customHeight="1" x14ac:dyDescent="0.3">
      <c r="B2" s="152" t="s">
        <v>688</v>
      </c>
      <c r="C2" s="152"/>
      <c r="D2" s="152"/>
      <c r="E2" s="152"/>
      <c r="F2" s="152"/>
      <c r="G2" s="152"/>
      <c r="H2" s="152"/>
      <c r="I2" s="152"/>
      <c r="J2" s="152"/>
      <c r="K2" s="152"/>
      <c r="L2" s="152"/>
      <c r="M2" s="152"/>
    </row>
    <row r="3" spans="1:40" s="93" customFormat="1" ht="50.1" customHeight="1" x14ac:dyDescent="0.4">
      <c r="A3" s="157" t="s">
        <v>695</v>
      </c>
      <c r="B3" s="157"/>
      <c r="C3" s="157"/>
      <c r="D3" s="157"/>
      <c r="E3" s="157"/>
      <c r="F3" s="157"/>
      <c r="G3" s="157"/>
      <c r="H3" s="157"/>
      <c r="I3" s="157"/>
      <c r="J3" s="157"/>
      <c r="K3" s="157"/>
      <c r="L3" s="157"/>
      <c r="M3" s="95"/>
      <c r="N3" s="95"/>
      <c r="O3" s="95"/>
      <c r="AL3" s="59" t="s">
        <v>664</v>
      </c>
    </row>
    <row r="4" spans="1:40" ht="9"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332</v>
      </c>
      <c r="C8" s="65" t="s">
        <v>461</v>
      </c>
      <c r="D8" s="65" t="s">
        <v>235</v>
      </c>
      <c r="E8" s="65" t="s">
        <v>236</v>
      </c>
      <c r="F8" s="65" t="s">
        <v>393</v>
      </c>
      <c r="G8" s="65" t="s">
        <v>77</v>
      </c>
      <c r="H8" s="65" t="s">
        <v>395</v>
      </c>
      <c r="I8" s="65" t="s">
        <v>238</v>
      </c>
      <c r="J8" s="65" t="s">
        <v>79</v>
      </c>
      <c r="K8" s="65" t="s">
        <v>80</v>
      </c>
      <c r="L8" s="65" t="s">
        <v>555</v>
      </c>
      <c r="M8" s="65" t="s">
        <v>82</v>
      </c>
      <c r="N8" s="65" t="s">
        <v>83</v>
      </c>
      <c r="O8" s="65" t="s">
        <v>84</v>
      </c>
      <c r="P8" s="65" t="s">
        <v>243</v>
      </c>
      <c r="Q8" s="65" t="s">
        <v>93</v>
      </c>
      <c r="R8" s="65" t="s">
        <v>305</v>
      </c>
      <c r="S8" s="65" t="s">
        <v>50</v>
      </c>
      <c r="T8" s="65" t="s">
        <v>89</v>
      </c>
      <c r="U8" s="65" t="s">
        <v>90</v>
      </c>
      <c r="V8" s="65" t="s">
        <v>91</v>
      </c>
      <c r="W8" s="65" t="s">
        <v>128</v>
      </c>
      <c r="X8" s="65" t="s">
        <v>93</v>
      </c>
      <c r="Y8" s="65" t="s">
        <v>56</v>
      </c>
      <c r="Z8" s="65" t="s">
        <v>219</v>
      </c>
      <c r="AA8" s="65" t="s">
        <v>96</v>
      </c>
      <c r="AB8" s="65" t="s">
        <v>243</v>
      </c>
      <c r="AC8" s="65" t="s">
        <v>98</v>
      </c>
      <c r="AD8" s="65" t="s">
        <v>99</v>
      </c>
      <c r="AE8" s="65" t="s">
        <v>100</v>
      </c>
      <c r="AF8" s="65" t="s">
        <v>477</v>
      </c>
      <c r="AG8" s="65" t="s">
        <v>102</v>
      </c>
      <c r="AH8" s="65" t="s">
        <v>103</v>
      </c>
      <c r="AI8" s="65" t="s">
        <v>95</v>
      </c>
      <c r="AJ8" s="65" t="s">
        <v>104</v>
      </c>
      <c r="AK8" s="65" t="s">
        <v>341</v>
      </c>
      <c r="AL8" s="65" t="s">
        <v>106</v>
      </c>
      <c r="AM8" s="65" t="s">
        <v>107</v>
      </c>
      <c r="AN8" s="65" t="s">
        <v>108</v>
      </c>
    </row>
    <row r="9" spans="1:40" ht="20.100000000000001" customHeight="1" x14ac:dyDescent="0.35">
      <c r="A9" s="62" t="s">
        <v>556</v>
      </c>
      <c r="B9" s="63" t="s">
        <v>557</v>
      </c>
      <c r="C9" s="63" t="s">
        <v>558</v>
      </c>
      <c r="D9" s="63" t="s">
        <v>55</v>
      </c>
      <c r="E9" s="63" t="s">
        <v>188</v>
      </c>
      <c r="F9" s="63" t="s">
        <v>559</v>
      </c>
      <c r="G9" s="63" t="s">
        <v>522</v>
      </c>
      <c r="H9" s="63" t="s">
        <v>469</v>
      </c>
      <c r="I9" s="63" t="s">
        <v>470</v>
      </c>
      <c r="J9" s="63" t="s">
        <v>258</v>
      </c>
      <c r="K9" s="63" t="s">
        <v>66</v>
      </c>
      <c r="L9" s="63" t="s">
        <v>560</v>
      </c>
      <c r="M9" s="63" t="s">
        <v>296</v>
      </c>
      <c r="N9" s="63" t="s">
        <v>561</v>
      </c>
      <c r="O9" s="63" t="s">
        <v>485</v>
      </c>
      <c r="P9" s="63" t="s">
        <v>296</v>
      </c>
      <c r="Q9" s="63" t="s">
        <v>214</v>
      </c>
      <c r="R9" s="63" t="s">
        <v>88</v>
      </c>
      <c r="S9" s="63" t="s">
        <v>219</v>
      </c>
      <c r="T9" s="63" t="s">
        <v>313</v>
      </c>
      <c r="U9" s="63" t="s">
        <v>313</v>
      </c>
      <c r="V9" s="63" t="s">
        <v>219</v>
      </c>
      <c r="W9" s="63" t="s">
        <v>367</v>
      </c>
      <c r="X9" s="63" t="s">
        <v>526</v>
      </c>
      <c r="Y9" s="63" t="s">
        <v>115</v>
      </c>
      <c r="Z9" s="63" t="s">
        <v>117</v>
      </c>
      <c r="AA9" s="63" t="s">
        <v>210</v>
      </c>
      <c r="AB9" s="63" t="s">
        <v>170</v>
      </c>
      <c r="AC9" s="63" t="s">
        <v>540</v>
      </c>
      <c r="AD9" s="63" t="s">
        <v>442</v>
      </c>
      <c r="AE9" s="63" t="s">
        <v>395</v>
      </c>
      <c r="AF9" s="63" t="s">
        <v>255</v>
      </c>
      <c r="AG9" s="63" t="s">
        <v>562</v>
      </c>
      <c r="AH9" s="63" t="s">
        <v>563</v>
      </c>
      <c r="AI9" s="63" t="s">
        <v>171</v>
      </c>
      <c r="AJ9" s="63" t="s">
        <v>472</v>
      </c>
      <c r="AK9" s="63" t="s">
        <v>564</v>
      </c>
      <c r="AL9" s="63" t="s">
        <v>351</v>
      </c>
      <c r="AM9" s="63" t="s">
        <v>50</v>
      </c>
      <c r="AN9" s="63" t="s">
        <v>565</v>
      </c>
    </row>
    <row r="10" spans="1:40" ht="20.100000000000001" customHeight="1" x14ac:dyDescent="0.35">
      <c r="A10" s="64" t="s">
        <v>566</v>
      </c>
      <c r="B10" s="66" t="s">
        <v>496</v>
      </c>
      <c r="C10" s="66" t="s">
        <v>498</v>
      </c>
      <c r="D10" s="66" t="s">
        <v>434</v>
      </c>
      <c r="E10" s="66" t="s">
        <v>525</v>
      </c>
      <c r="F10" s="66" t="s">
        <v>309</v>
      </c>
      <c r="G10" s="66" t="s">
        <v>359</v>
      </c>
      <c r="H10" s="66" t="s">
        <v>499</v>
      </c>
      <c r="I10" s="66" t="s">
        <v>498</v>
      </c>
      <c r="J10" s="66" t="s">
        <v>155</v>
      </c>
      <c r="K10" s="66" t="s">
        <v>502</v>
      </c>
      <c r="L10" s="66" t="s">
        <v>361</v>
      </c>
      <c r="M10" s="66" t="s">
        <v>141</v>
      </c>
      <c r="N10" s="66" t="s">
        <v>502</v>
      </c>
      <c r="O10" s="66" t="s">
        <v>498</v>
      </c>
      <c r="P10" s="66" t="s">
        <v>567</v>
      </c>
      <c r="Q10" s="66" t="s">
        <v>176</v>
      </c>
      <c r="R10" s="66" t="s">
        <v>568</v>
      </c>
      <c r="S10" s="66" t="s">
        <v>147</v>
      </c>
      <c r="T10" s="66" t="s">
        <v>496</v>
      </c>
      <c r="U10" s="66" t="s">
        <v>497</v>
      </c>
      <c r="V10" s="66" t="s">
        <v>184</v>
      </c>
      <c r="W10" s="66" t="s">
        <v>569</v>
      </c>
      <c r="X10" s="66" t="s">
        <v>567</v>
      </c>
      <c r="Y10" s="66" t="s">
        <v>140</v>
      </c>
      <c r="Z10" s="66" t="s">
        <v>299</v>
      </c>
      <c r="AA10" s="66" t="s">
        <v>155</v>
      </c>
      <c r="AB10" s="66" t="s">
        <v>316</v>
      </c>
      <c r="AC10" s="66" t="s">
        <v>567</v>
      </c>
      <c r="AD10" s="66" t="s">
        <v>359</v>
      </c>
      <c r="AE10" s="66" t="s">
        <v>569</v>
      </c>
      <c r="AF10" s="66" t="s">
        <v>176</v>
      </c>
      <c r="AG10" s="66" t="s">
        <v>567</v>
      </c>
      <c r="AH10" s="66" t="s">
        <v>143</v>
      </c>
      <c r="AI10" s="66" t="s">
        <v>134</v>
      </c>
      <c r="AJ10" s="66" t="s">
        <v>185</v>
      </c>
      <c r="AK10" s="66" t="s">
        <v>299</v>
      </c>
      <c r="AL10" s="66" t="s">
        <v>570</v>
      </c>
      <c r="AM10" s="66" t="s">
        <v>495</v>
      </c>
      <c r="AN10" s="66" t="s">
        <v>316</v>
      </c>
    </row>
    <row r="11" spans="1:40" ht="20.100000000000001" customHeight="1" x14ac:dyDescent="0.35">
      <c r="A11" s="62" t="s">
        <v>571</v>
      </c>
      <c r="B11" s="63" t="s">
        <v>572</v>
      </c>
      <c r="C11" s="63" t="s">
        <v>120</v>
      </c>
      <c r="D11" s="63" t="s">
        <v>573</v>
      </c>
      <c r="E11" s="63" t="s">
        <v>195</v>
      </c>
      <c r="F11" s="63" t="s">
        <v>366</v>
      </c>
      <c r="G11" s="63" t="s">
        <v>508</v>
      </c>
      <c r="H11" s="63" t="s">
        <v>196</v>
      </c>
      <c r="I11" s="63" t="s">
        <v>438</v>
      </c>
      <c r="J11" s="63" t="s">
        <v>120</v>
      </c>
      <c r="K11" s="63" t="s">
        <v>416</v>
      </c>
      <c r="L11" s="63" t="s">
        <v>348</v>
      </c>
      <c r="M11" s="63" t="s">
        <v>166</v>
      </c>
      <c r="N11" s="63" t="s">
        <v>399</v>
      </c>
      <c r="O11" s="63" t="s">
        <v>278</v>
      </c>
      <c r="P11" s="63" t="s">
        <v>219</v>
      </c>
      <c r="Q11" s="63" t="s">
        <v>48</v>
      </c>
      <c r="R11" s="63" t="s">
        <v>115</v>
      </c>
      <c r="S11" s="63" t="s">
        <v>117</v>
      </c>
      <c r="T11" s="63" t="s">
        <v>57</v>
      </c>
      <c r="U11" s="63" t="s">
        <v>115</v>
      </c>
      <c r="V11" s="63" t="s">
        <v>107</v>
      </c>
      <c r="W11" s="63" t="s">
        <v>94</v>
      </c>
      <c r="X11" s="63" t="s">
        <v>91</v>
      </c>
      <c r="Y11" s="63" t="s">
        <v>56</v>
      </c>
      <c r="Z11" s="63" t="s">
        <v>94</v>
      </c>
      <c r="AA11" s="63" t="s">
        <v>216</v>
      </c>
      <c r="AB11" s="63" t="s">
        <v>171</v>
      </c>
      <c r="AC11" s="63" t="s">
        <v>219</v>
      </c>
      <c r="AD11" s="63" t="s">
        <v>387</v>
      </c>
      <c r="AE11" s="63" t="s">
        <v>57</v>
      </c>
      <c r="AF11" s="63" t="s">
        <v>574</v>
      </c>
      <c r="AG11" s="63" t="s">
        <v>95</v>
      </c>
      <c r="AH11" s="63" t="s">
        <v>312</v>
      </c>
      <c r="AI11" s="63" t="s">
        <v>171</v>
      </c>
      <c r="AJ11" s="63" t="s">
        <v>42</v>
      </c>
      <c r="AK11" s="63" t="s">
        <v>420</v>
      </c>
      <c r="AL11" s="63" t="s">
        <v>91</v>
      </c>
      <c r="AM11" s="63" t="s">
        <v>117</v>
      </c>
      <c r="AN11" s="63" t="s">
        <v>90</v>
      </c>
    </row>
    <row r="12" spans="1:40" ht="20.100000000000001" customHeight="1" x14ac:dyDescent="0.35">
      <c r="A12" s="64" t="s">
        <v>575</v>
      </c>
      <c r="B12" s="66" t="s">
        <v>184</v>
      </c>
      <c r="C12" s="66" t="s">
        <v>177</v>
      </c>
      <c r="D12" s="66" t="s">
        <v>150</v>
      </c>
      <c r="E12" s="66" t="s">
        <v>176</v>
      </c>
      <c r="F12" s="66" t="s">
        <v>178</v>
      </c>
      <c r="G12" s="66" t="s">
        <v>135</v>
      </c>
      <c r="H12" s="66" t="s">
        <v>378</v>
      </c>
      <c r="I12" s="66" t="s">
        <v>175</v>
      </c>
      <c r="J12" s="66" t="s">
        <v>226</v>
      </c>
      <c r="K12" s="66" t="s">
        <v>184</v>
      </c>
      <c r="L12" s="66" t="s">
        <v>185</v>
      </c>
      <c r="M12" s="66" t="s">
        <v>378</v>
      </c>
      <c r="N12" s="66" t="s">
        <v>184</v>
      </c>
      <c r="O12" s="66" t="s">
        <v>177</v>
      </c>
      <c r="P12" s="66" t="s">
        <v>266</v>
      </c>
      <c r="Q12" s="66" t="s">
        <v>147</v>
      </c>
      <c r="R12" s="66" t="s">
        <v>265</v>
      </c>
      <c r="S12" s="66" t="s">
        <v>178</v>
      </c>
      <c r="T12" s="66" t="s">
        <v>179</v>
      </c>
      <c r="U12" s="66" t="s">
        <v>140</v>
      </c>
      <c r="V12" s="66" t="s">
        <v>361</v>
      </c>
      <c r="W12" s="66" t="s">
        <v>265</v>
      </c>
      <c r="X12" s="66" t="s">
        <v>266</v>
      </c>
      <c r="Y12" s="66" t="s">
        <v>139</v>
      </c>
      <c r="Z12" s="66" t="s">
        <v>444</v>
      </c>
      <c r="AA12" s="66" t="s">
        <v>185</v>
      </c>
      <c r="AB12" s="66" t="s">
        <v>182</v>
      </c>
      <c r="AC12" s="66" t="s">
        <v>265</v>
      </c>
      <c r="AD12" s="66" t="s">
        <v>185</v>
      </c>
      <c r="AE12" s="66" t="s">
        <v>265</v>
      </c>
      <c r="AF12" s="66" t="s">
        <v>498</v>
      </c>
      <c r="AG12" s="66" t="s">
        <v>205</v>
      </c>
      <c r="AH12" s="66" t="s">
        <v>206</v>
      </c>
      <c r="AI12" s="66" t="s">
        <v>281</v>
      </c>
      <c r="AJ12" s="66" t="s">
        <v>152</v>
      </c>
      <c r="AK12" s="66" t="s">
        <v>361</v>
      </c>
      <c r="AL12" s="66" t="s">
        <v>180</v>
      </c>
      <c r="AM12" s="66" t="s">
        <v>203</v>
      </c>
      <c r="AN12" s="66" t="s">
        <v>205</v>
      </c>
    </row>
    <row r="13" spans="1:40" ht="20.100000000000001" customHeight="1" x14ac:dyDescent="0.35">
      <c r="A13" s="62" t="s">
        <v>389</v>
      </c>
      <c r="B13" s="63" t="s">
        <v>214</v>
      </c>
      <c r="C13" s="63" t="s">
        <v>250</v>
      </c>
      <c r="D13" s="63" t="s">
        <v>56</v>
      </c>
      <c r="E13" s="63" t="s">
        <v>53</v>
      </c>
      <c r="F13" s="63" t="s">
        <v>274</v>
      </c>
      <c r="G13" s="63" t="s">
        <v>167</v>
      </c>
      <c r="H13" s="63" t="s">
        <v>197</v>
      </c>
      <c r="I13" s="63" t="s">
        <v>167</v>
      </c>
      <c r="J13" s="63" t="s">
        <v>274</v>
      </c>
      <c r="K13" s="63" t="s">
        <v>195</v>
      </c>
      <c r="L13" s="63" t="s">
        <v>250</v>
      </c>
      <c r="M13" s="63" t="s">
        <v>118</v>
      </c>
      <c r="N13" s="63" t="s">
        <v>221</v>
      </c>
      <c r="O13" s="63" t="s">
        <v>91</v>
      </c>
      <c r="P13" s="63" t="s">
        <v>94</v>
      </c>
      <c r="Q13" s="63" t="s">
        <v>303</v>
      </c>
      <c r="R13" s="63" t="s">
        <v>94</v>
      </c>
      <c r="S13" s="63" t="s">
        <v>115</v>
      </c>
      <c r="T13" s="63" t="s">
        <v>107</v>
      </c>
      <c r="U13" s="63" t="s">
        <v>57</v>
      </c>
      <c r="V13" s="63" t="s">
        <v>117</v>
      </c>
      <c r="W13" s="63" t="s">
        <v>94</v>
      </c>
      <c r="X13" s="63" t="s">
        <v>57</v>
      </c>
      <c r="Y13" s="63" t="s">
        <v>115</v>
      </c>
      <c r="Z13" s="63" t="s">
        <v>115</v>
      </c>
      <c r="AA13" s="63" t="s">
        <v>211</v>
      </c>
      <c r="AB13" s="63" t="s">
        <v>117</v>
      </c>
      <c r="AC13" s="63" t="s">
        <v>118</v>
      </c>
      <c r="AD13" s="63" t="s">
        <v>195</v>
      </c>
      <c r="AE13" s="63" t="s">
        <v>219</v>
      </c>
      <c r="AF13" s="63" t="s">
        <v>293</v>
      </c>
      <c r="AG13" s="63" t="s">
        <v>57</v>
      </c>
      <c r="AH13" s="63" t="s">
        <v>58</v>
      </c>
      <c r="AI13" s="63" t="s">
        <v>117</v>
      </c>
      <c r="AJ13" s="63" t="s">
        <v>109</v>
      </c>
      <c r="AK13" s="63" t="s">
        <v>312</v>
      </c>
      <c r="AL13" s="63" t="s">
        <v>50</v>
      </c>
      <c r="AM13" s="63" t="s">
        <v>117</v>
      </c>
      <c r="AN13" s="63" t="s">
        <v>313</v>
      </c>
    </row>
    <row r="14" spans="1:40" ht="20.100000000000001" customHeight="1" x14ac:dyDescent="0.35">
      <c r="A14" s="64" t="s">
        <v>390</v>
      </c>
      <c r="B14" s="66" t="s">
        <v>182</v>
      </c>
      <c r="C14" s="66" t="s">
        <v>182</v>
      </c>
      <c r="D14" s="66" t="s">
        <v>182</v>
      </c>
      <c r="E14" s="66" t="s">
        <v>204</v>
      </c>
      <c r="F14" s="66" t="s">
        <v>182</v>
      </c>
      <c r="G14" s="66" t="s">
        <v>182</v>
      </c>
      <c r="H14" s="66" t="s">
        <v>204</v>
      </c>
      <c r="I14" s="66" t="s">
        <v>264</v>
      </c>
      <c r="J14" s="66" t="s">
        <v>182</v>
      </c>
      <c r="K14" s="66" t="s">
        <v>204</v>
      </c>
      <c r="L14" s="66" t="s">
        <v>182</v>
      </c>
      <c r="M14" s="66" t="s">
        <v>264</v>
      </c>
      <c r="N14" s="66">
        <v>0.06</v>
      </c>
      <c r="O14" s="66" t="s">
        <v>182</v>
      </c>
      <c r="P14" s="66">
        <v>0.02</v>
      </c>
      <c r="Q14" s="66" t="s">
        <v>207</v>
      </c>
      <c r="R14" s="66">
        <v>0.06</v>
      </c>
      <c r="S14" s="66" t="s">
        <v>140</v>
      </c>
      <c r="T14" s="66" t="s">
        <v>208</v>
      </c>
      <c r="U14" s="66" t="s">
        <v>208</v>
      </c>
      <c r="V14" s="66" t="s">
        <v>207</v>
      </c>
      <c r="W14" s="66" t="s">
        <v>265</v>
      </c>
      <c r="X14" s="66">
        <v>0.02</v>
      </c>
      <c r="Y14" s="66" t="s">
        <v>140</v>
      </c>
      <c r="Z14" s="66" t="s">
        <v>228</v>
      </c>
      <c r="AA14" s="66" t="s">
        <v>203</v>
      </c>
      <c r="AB14" s="66" t="s">
        <v>265</v>
      </c>
      <c r="AC14" s="66" t="s">
        <v>205</v>
      </c>
      <c r="AD14" s="66" t="s">
        <v>202</v>
      </c>
      <c r="AE14" s="66" t="s">
        <v>265</v>
      </c>
      <c r="AF14" s="66" t="s">
        <v>225</v>
      </c>
      <c r="AG14" s="66" t="s">
        <v>265</v>
      </c>
      <c r="AH14" s="66">
        <v>0.06</v>
      </c>
      <c r="AI14" s="66" t="s">
        <v>225</v>
      </c>
      <c r="AJ14" s="66" t="s">
        <v>228</v>
      </c>
      <c r="AK14" s="66" t="s">
        <v>225</v>
      </c>
      <c r="AL14" s="66" t="s">
        <v>264</v>
      </c>
      <c r="AM14" s="66" t="s">
        <v>206</v>
      </c>
      <c r="AN14" s="66" t="s">
        <v>205</v>
      </c>
    </row>
    <row r="15" spans="1:40" x14ac:dyDescent="0.3">
      <c r="B15" s="81">
        <f>((B10)+(B12)+(B14))</f>
        <v>1</v>
      </c>
      <c r="C15" s="81">
        <f t="shared" ref="C15:AN15" si="0">((C10)+(C12)+(C14))</f>
        <v>1</v>
      </c>
      <c r="D15" s="81">
        <f t="shared" si="0"/>
        <v>1</v>
      </c>
      <c r="E15" s="81">
        <f t="shared" si="0"/>
        <v>1</v>
      </c>
      <c r="F15" s="81">
        <f t="shared" si="0"/>
        <v>1</v>
      </c>
      <c r="G15" s="81">
        <f t="shared" si="0"/>
        <v>1</v>
      </c>
      <c r="H15" s="81">
        <f t="shared" si="0"/>
        <v>1</v>
      </c>
      <c r="I15" s="81">
        <f t="shared" si="0"/>
        <v>1</v>
      </c>
      <c r="J15" s="81">
        <f t="shared" si="0"/>
        <v>1</v>
      </c>
      <c r="K15" s="81">
        <f t="shared" si="0"/>
        <v>1</v>
      </c>
      <c r="L15" s="81">
        <f t="shared" si="0"/>
        <v>1</v>
      </c>
      <c r="M15" s="81">
        <f t="shared" si="0"/>
        <v>1</v>
      </c>
      <c r="N15" s="81">
        <f t="shared" si="0"/>
        <v>1</v>
      </c>
      <c r="O15" s="81">
        <f t="shared" si="0"/>
        <v>1</v>
      </c>
      <c r="P15" s="81">
        <f t="shared" si="0"/>
        <v>1</v>
      </c>
      <c r="Q15" s="81">
        <f t="shared" si="0"/>
        <v>1</v>
      </c>
      <c r="R15" s="81">
        <f t="shared" si="0"/>
        <v>1</v>
      </c>
      <c r="S15" s="81">
        <f t="shared" si="0"/>
        <v>1</v>
      </c>
      <c r="T15" s="81">
        <f t="shared" si="0"/>
        <v>1</v>
      </c>
      <c r="U15" s="81">
        <f t="shared" si="0"/>
        <v>1</v>
      </c>
      <c r="V15" s="81">
        <f t="shared" si="0"/>
        <v>1</v>
      </c>
      <c r="W15" s="81">
        <f t="shared" si="0"/>
        <v>1</v>
      </c>
      <c r="X15" s="81">
        <f t="shared" si="0"/>
        <v>1</v>
      </c>
      <c r="Y15" s="81">
        <f t="shared" si="0"/>
        <v>1</v>
      </c>
      <c r="Z15" s="81">
        <f t="shared" si="0"/>
        <v>0.99999999999999989</v>
      </c>
      <c r="AA15" s="81">
        <f t="shared" si="0"/>
        <v>1</v>
      </c>
      <c r="AB15" s="81">
        <f t="shared" si="0"/>
        <v>1</v>
      </c>
      <c r="AC15" s="81">
        <f t="shared" si="0"/>
        <v>1</v>
      </c>
      <c r="AD15" s="81">
        <f t="shared" si="0"/>
        <v>0.99999999999999989</v>
      </c>
      <c r="AE15" s="81">
        <f t="shared" si="0"/>
        <v>1</v>
      </c>
      <c r="AF15" s="81">
        <f t="shared" si="0"/>
        <v>0.99999999999999989</v>
      </c>
      <c r="AG15" s="81">
        <f t="shared" si="0"/>
        <v>1</v>
      </c>
      <c r="AH15" s="81">
        <f t="shared" si="0"/>
        <v>1</v>
      </c>
      <c r="AI15" s="81">
        <f t="shared" si="0"/>
        <v>0.99999999999999989</v>
      </c>
      <c r="AJ15" s="81">
        <f t="shared" si="0"/>
        <v>0.99999999999999989</v>
      </c>
      <c r="AK15" s="81">
        <f t="shared" si="0"/>
        <v>0.99999999999999989</v>
      </c>
      <c r="AL15" s="81">
        <f t="shared" si="0"/>
        <v>1</v>
      </c>
      <c r="AM15" s="81">
        <f t="shared" si="0"/>
        <v>1</v>
      </c>
      <c r="AN15" s="81">
        <f t="shared" si="0"/>
        <v>1</v>
      </c>
    </row>
  </sheetData>
  <sheetProtection algorithmName="SHA-512" hashValue="2PfxF08TsnuUPDJ0fZGzDIlz/B2NXV9J4Ii5qtcT6fN//5dENXVi+rxo9YochdwFa0EsmvaSaTTvuSkWlMMi/Q==" saltValue="6Dkztsbuab7mYcPDo8t/Iw==" spinCount="100000" sheet="1" objects="1" scenarios="1"/>
  <mergeCells count="10">
    <mergeCell ref="B2:M2"/>
    <mergeCell ref="A3:L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3 B14:M14 Q14 S14:W14 Y14:AG14 AI14:AN14 O14"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60507-8D34-4562-BD97-EED87CF2FA47}">
  <sheetPr>
    <pageSetUpPr fitToPage="1"/>
  </sheetPr>
  <dimension ref="B2:B120"/>
  <sheetViews>
    <sheetView showGridLines="0" workbookViewId="0"/>
  </sheetViews>
  <sheetFormatPr defaultRowHeight="14.4" x14ac:dyDescent="0.3"/>
  <cols>
    <col min="1" max="1" width="4.6640625" style="3" customWidth="1"/>
    <col min="2" max="2" width="206.33203125" style="3" customWidth="1"/>
    <col min="3" max="16384" width="8.88671875" style="3"/>
  </cols>
  <sheetData>
    <row r="2" spans="2:2" ht="27.6" customHeight="1" x14ac:dyDescent="0.3">
      <c r="B2" s="14" t="s">
        <v>645</v>
      </c>
    </row>
    <row r="3" spans="2:2" ht="27.6" customHeight="1" x14ac:dyDescent="0.3">
      <c r="B3" s="15" t="str">
        <f>HYPERLINK("#FRONTPAGEINTRODUCTION!A1","FRONT PAGE INTRODUCTION - Project Description and Background" )</f>
        <v>FRONT PAGE INTRODUCTION - Project Description and Background</v>
      </c>
    </row>
    <row r="4" spans="2:2" ht="18" customHeight="1" x14ac:dyDescent="0.3">
      <c r="B4" s="16" t="str">
        <f>HYPERLINK("#HeadlineResults!A1","HEADLINE RESULTS - NI ASSEMBLY ELECTION - PARTY VOTE SHARE PROJECTIONS" )</f>
        <v>HEADLINE RESULTS - NI ASSEMBLY ELECTION - PARTY VOTE SHARE PROJECTIONS</v>
      </c>
    </row>
    <row r="5" spans="2:2" ht="18" customHeight="1" x14ac:dyDescent="0.3">
      <c r="B5" s="16" t="str">
        <f>HYPERLINK("#MAINPollQuestion1FULLRESULTS!A1","QUESTION 1. FULL RESULTS - NI ASSEMBLY ELECTION - POLITICAL PARTY VOTE SHARE PROJECTIONS (LT NI Tracker Poll - May 2021 - FULL RESULTS" )</f>
        <v>QUESTION 1. FULL RESULTS - NI ASSEMBLY ELECTION - POLITICAL PARTY VOTE SHARE PROJECTIONS (LT NI Tracker Poll - May 2021 - FULL RESULTS</v>
      </c>
    </row>
    <row r="6" spans="2:2" s="96" customFormat="1" ht="18" customHeight="1" x14ac:dyDescent="0.3">
      <c r="B6" s="16" t="str">
        <f>HYPERLINK("#MAINPollQuestion1ExcUndecs!A1","QUESTION 1. FULL RESULTS - NI ASSEMBLY ELECTION - POLITICAL PARTY VOTE SHARE PROJECTIONS (LT NI Tracker Poll - May 2021 - FULL RESULTS: Excluding Don't Knows/Not Sures" )</f>
        <v>QUESTION 1. FULL RESULTS - NI ASSEMBLY ELECTION - POLITICAL PARTY VOTE SHARE PROJECTIONS (LT NI Tracker Poll - May 2021 - FULL RESULTS: Excluding Don't Knows/Not Sures</v>
      </c>
    </row>
    <row r="7" spans="2:2" ht="18" customHeight="1" x14ac:dyDescent="0.3">
      <c r="B7" s="16" t="str">
        <f>HYPERLINK("#Q2LdrRatingsEPoots!A1","POLL QUESTION 2 - :How do you rate the performance of each of these political leaders over the past few months: 2.1 - EDWIN POOTS - DUP")</f>
        <v>POLL QUESTION 2 - :How do you rate the performance of each of these political leaders over the past few months: 2.1 - EDWIN POOTS - DUP</v>
      </c>
    </row>
    <row r="8" spans="2:2" ht="18" customHeight="1" x14ac:dyDescent="0.3">
      <c r="B8" s="16" t="str">
        <f>HYPERLINK("#Q2LdrRatingsMONeill!A1","POLL QUESTION 2 - :How do you rate the performance of each of these political leaders over the past few months: 2.2 - MICHELLE O'NEILL - Sinn Fein")</f>
        <v>POLL QUESTION 2 - :How do you rate the performance of each of these political leaders over the past few months: 2.2 - MICHELLE O'NEILL - Sinn Fein</v>
      </c>
    </row>
    <row r="9" spans="2:2" ht="18" customHeight="1" x14ac:dyDescent="0.3">
      <c r="B9" s="16" t="str">
        <f>HYPERLINK("#Q2LdrRatingsNLong!A1","POLL QUESTION 2 - :How do you rate the performance of each of these political leaders over the past few months: 2.3 - NAOMI LONG - Alliance")</f>
        <v>POLL QUESTION 2 - :How do you rate the performance of each of these political leaders over the past few months: 2.3 - NAOMI LONG - Alliance</v>
      </c>
    </row>
    <row r="10" spans="2:2" ht="18" customHeight="1" x14ac:dyDescent="0.3">
      <c r="B10" s="16" t="str">
        <f>HYPERLINK("#Q2LdrRatingsCEastwood!A1","POLL QUESTION 2 - :How do you rate the performance of each of these political leaders over the past few months: 2.4 - COLUM EASTWOOD - SDLP")</f>
        <v>POLL QUESTION 2 - :How do you rate the performance of each of these political leaders over the past few months: 2.4 - COLUM EASTWOOD - SDLP</v>
      </c>
    </row>
    <row r="11" spans="2:2" ht="18" customHeight="1" x14ac:dyDescent="0.3">
      <c r="B11" s="16" t="str">
        <f>HYPERLINK("#Q2LdrRatingsDBeattie!A1","POLL QUESTION 2 - :How do you rate the performance of each of these political leaders over the past few months: 2.5 - DOUG BEATTIE - UUP")</f>
        <v>POLL QUESTION 2 - :How do you rate the performance of each of these political leaders over the past few months: 2.5 - DOUG BEATTIE - UUP</v>
      </c>
    </row>
    <row r="12" spans="2:2" ht="18" customHeight="1" x14ac:dyDescent="0.3">
      <c r="B12" s="16" t="str">
        <f>HYPERLINK("#Q2LdrRatingsJAllister!A1","POLL QUESTION 2 - :How do you rate the performance of each of these political leaders over the past few months: 2.6 - JIM ALLISTER - TUV")</f>
        <v>POLL QUESTION 2 - :How do you rate the performance of each of these political leaders over the past few months: 2.6 - JIM ALLISTER - TUV</v>
      </c>
    </row>
    <row r="13" spans="2:2" ht="18" customHeight="1" x14ac:dyDescent="0.3">
      <c r="B13" s="16" t="str">
        <f>HYPERLINK("#Q2LdrRatingsBJohnson!A1","POLL QUESTION 2 - :How do you rate the performance of each of these political leaders over the past few months: 2.7 - BORIS JOHNSON - UK Prime Minister")</f>
        <v>POLL QUESTION 2 - :How do you rate the performance of each of these political leaders over the past few months: 2.7 - BORIS JOHNSON - UK Prime Minister</v>
      </c>
    </row>
    <row r="14" spans="2:2" ht="18" customHeight="1" x14ac:dyDescent="0.3">
      <c r="B14" s="16" t="str">
        <f>HYPERLINK("#Q2LdrRatingsNSturgeon!A1","POLL QUESTION 2 - :How do you rate the performance of each of these political leaders over the past few months: 2.8 - NICOLA STURGEON - DUP")</f>
        <v>POLL QUESTION 2 - :How do you rate the performance of each of these political leaders over the past few months: 2.8 - NICOLA STURGEON - DUP</v>
      </c>
    </row>
    <row r="15" spans="2:2" ht="18" customHeight="1" x14ac:dyDescent="0.3">
      <c r="B15" s="16" t="str">
        <f>HYPERLINK("#Q2LdrRatingsMMartin!A1","POLL QUESTION 2 - :How do you rate the performance of each of these political leaders over the past few months: 2.9 - MICHEAL MARTIN - Taoiseach Ireland")</f>
        <v>POLL QUESTION 2 - :How do you rate the performance of each of these political leaders over the past few months: 2.9 - MICHEAL MARTIN - Taoiseach Ireland</v>
      </c>
    </row>
    <row r="16" spans="2:2" ht="18" customHeight="1" x14ac:dyDescent="0.3">
      <c r="B16" s="16" t="str">
        <f>HYPERLINK("#Q2LdrRatingsBLewis!A1","POLL QUESTION 2 - :How do you rate the performance of each of these political leaders over the past few months: 2.10 - BRANDON LEWIS - NI Sec of State")</f>
        <v>POLL QUESTION 2 - :How do you rate the performance of each of these political leaders over the past few months: 2.10 - BRANDON LEWIS - NI Sec of State</v>
      </c>
    </row>
    <row r="17" spans="2:2" ht="18" customHeight="1" x14ac:dyDescent="0.3">
      <c r="B17" s="16" t="str">
        <f>HYPERLINK("#Q2LdrRatingsRSwann!A1","POLL QUESTION 2 - :How do you rate the performance of each of these political leaders over the past few months: 2.11 - ROBIN SWANN - NI Health Minister")</f>
        <v>POLL QUESTION 2 - :How do you rate the performance of each of these political leaders over the past few months: 2.11 - ROBIN SWANN - NI Health Minister</v>
      </c>
    </row>
    <row r="18" spans="2:2" ht="18" customHeight="1" x14ac:dyDescent="0.3">
      <c r="B18" s="16" t="str">
        <f>HYPERLINK("#Q2LdrRatingsAFoster!A1","POLL QUESTION 2 - :How do you rate the performance of each of these political leaders over the past few months: 2.12 - ARLENE FOSTER - former DUP leader")</f>
        <v>POLL QUESTION 2 - :How do you rate the performance of each of these political leaders over the past few months: 2.12 - ARLENE FOSTER - former DUP leader</v>
      </c>
    </row>
    <row r="19" spans="2:2" ht="18" customHeight="1" x14ac:dyDescent="0.3">
      <c r="B19" s="16" t="str">
        <f>HYPERLINK("#Q3DUPLeadership!A1","POLL QUESTION 3 - DUP Leader - If you had've had a vote, who would you have voted for?")</f>
        <v>POLL QUESTION 3 - DUP Leader - If you had've had a vote, who would you have voted for?</v>
      </c>
    </row>
    <row r="20" spans="2:2" ht="18" customHeight="1" x14ac:dyDescent="0.3">
      <c r="B20" s="16" t="str">
        <f>HYPERLINK("#Q4DUPNorthSouthMtgs!A1","POLL QUESTION 4 - Should the DUP boycott North South ministerial meetings, and therefore possibly collapse Stormont, in protest at the NI protocol?")</f>
        <v>POLL QUESTION 4 - Should the DUP boycott North South ministerial meetings, and therefore possibly collapse Stormont, in protest at the NI protocol?</v>
      </c>
    </row>
    <row r="21" spans="2:2" ht="18" customHeight="1" x14ac:dyDescent="0.3">
      <c r="B21" s="16" t="str">
        <f>HYPERLINK("#Q5NIandViolence!A1","POLL QUESTION 5 - Are you worried about the prospect of violence this summer given the level of anger over the NI protocol?")</f>
        <v>POLL QUESTION 5 - Are you worried about the prospect of violence this summer given the level of anger over the NI protocol?</v>
      </c>
    </row>
    <row r="22" spans="2:2" ht="18" customHeight="1" x14ac:dyDescent="0.3">
      <c r="B22" s="16" t="str">
        <f>HYPERLINK("#Q6NIandLegacy!A1","POLL QUESTION 6 - There is still an ongoing debate in NI about legacy, and how to deal with the past. In this context, what would be your best approach to this issue?")</f>
        <v>POLL QUESTION 6 - There is still an ongoing debate in NI about legacy, and how to deal with the past. In this context, what would be your best approach to this issue?</v>
      </c>
    </row>
    <row r="23" spans="2:2" ht="18" customHeight="1" x14ac:dyDescent="0.3">
      <c r="B23" s="16" t="str">
        <f>HYPERLINK("#Q7CovidVaccines!A1","POLL QUESTION 7 - Do you think parents have the right to refuse the Covid vaccine for their children?")</f>
        <v>POLL QUESTION 7 - Do you think parents have the right to refuse the Covid vaccine for their children?</v>
      </c>
    </row>
    <row r="24" spans="2:2" ht="18" customHeight="1" x14ac:dyDescent="0.3">
      <c r="B24" s="16" t="str">
        <f>HYPERLINK("#Q8Holidays!A1","POLL QUESTION 8 - Once vaccinated, how quickly would you consider a foreign holiday… this summer, this year, next year, later, ....never?")</f>
        <v>POLL QUESTION 8 - Once vaccinated, how quickly would you consider a foreign holiday… this summer, this year, next year, later, ....never?</v>
      </c>
    </row>
    <row r="25" spans="2:2" ht="18" customHeight="1" x14ac:dyDescent="0.3">
      <c r="B25" s="16"/>
    </row>
    <row r="26" spans="2:2" ht="18" customHeight="1" x14ac:dyDescent="0.3">
      <c r="B26" s="16"/>
    </row>
    <row r="27" spans="2:2" ht="18" customHeight="1" x14ac:dyDescent="0.3">
      <c r="B27" s="16"/>
    </row>
    <row r="28" spans="2:2" x14ac:dyDescent="0.3">
      <c r="B28" s="17"/>
    </row>
    <row r="29" spans="2:2" x14ac:dyDescent="0.3">
      <c r="B29" s="17"/>
    </row>
    <row r="30" spans="2:2" x14ac:dyDescent="0.3">
      <c r="B30" s="17"/>
    </row>
    <row r="31" spans="2:2" x14ac:dyDescent="0.3">
      <c r="B31" s="17"/>
    </row>
    <row r="32" spans="2:2" x14ac:dyDescent="0.3">
      <c r="B32" s="18"/>
    </row>
    <row r="33" spans="2:2" x14ac:dyDescent="0.3">
      <c r="B33" s="18"/>
    </row>
    <row r="34" spans="2:2" x14ac:dyDescent="0.3">
      <c r="B34" s="18"/>
    </row>
    <row r="35" spans="2:2" x14ac:dyDescent="0.3">
      <c r="B35" s="18"/>
    </row>
    <row r="36" spans="2:2" x14ac:dyDescent="0.3">
      <c r="B36" s="18"/>
    </row>
    <row r="37" spans="2:2" x14ac:dyDescent="0.3">
      <c r="B37" s="18"/>
    </row>
    <row r="38" spans="2:2" x14ac:dyDescent="0.3">
      <c r="B38" s="18"/>
    </row>
    <row r="39" spans="2:2" x14ac:dyDescent="0.3">
      <c r="B39" s="18"/>
    </row>
    <row r="40" spans="2:2" x14ac:dyDescent="0.3">
      <c r="B40" s="18"/>
    </row>
    <row r="41" spans="2:2" x14ac:dyDescent="0.3">
      <c r="B41" s="18"/>
    </row>
    <row r="42" spans="2:2" x14ac:dyDescent="0.3">
      <c r="B42" s="18"/>
    </row>
    <row r="43" spans="2:2" x14ac:dyDescent="0.3">
      <c r="B43" s="18"/>
    </row>
    <row r="44" spans="2:2" x14ac:dyDescent="0.3">
      <c r="B44" s="18"/>
    </row>
    <row r="45" spans="2:2" x14ac:dyDescent="0.3">
      <c r="B45" s="18"/>
    </row>
    <row r="46" spans="2:2" x14ac:dyDescent="0.3">
      <c r="B46" s="18"/>
    </row>
    <row r="47" spans="2:2" x14ac:dyDescent="0.3">
      <c r="B47" s="18"/>
    </row>
    <row r="48" spans="2:2" x14ac:dyDescent="0.3">
      <c r="B48" s="18"/>
    </row>
    <row r="49" spans="2:2" x14ac:dyDescent="0.3">
      <c r="B49" s="18"/>
    </row>
    <row r="50" spans="2:2" x14ac:dyDescent="0.3">
      <c r="B50" s="18"/>
    </row>
    <row r="51" spans="2:2" x14ac:dyDescent="0.3">
      <c r="B51" s="18"/>
    </row>
    <row r="52" spans="2:2" x14ac:dyDescent="0.3">
      <c r="B52" s="18"/>
    </row>
    <row r="53" spans="2:2" x14ac:dyDescent="0.3">
      <c r="B53" s="18"/>
    </row>
    <row r="54" spans="2:2" x14ac:dyDescent="0.3">
      <c r="B54" s="18"/>
    </row>
    <row r="55" spans="2:2" x14ac:dyDescent="0.3">
      <c r="B55" s="18"/>
    </row>
    <row r="56" spans="2:2" x14ac:dyDescent="0.3">
      <c r="B56" s="18"/>
    </row>
    <row r="57" spans="2:2" x14ac:dyDescent="0.3">
      <c r="B57" s="18"/>
    </row>
    <row r="58" spans="2:2" x14ac:dyDescent="0.3">
      <c r="B58" s="18"/>
    </row>
    <row r="59" spans="2:2" x14ac:dyDescent="0.3">
      <c r="B59" s="18"/>
    </row>
    <row r="60" spans="2:2" x14ac:dyDescent="0.3">
      <c r="B60" s="18"/>
    </row>
    <row r="61" spans="2:2" x14ac:dyDescent="0.3">
      <c r="B61" s="18"/>
    </row>
    <row r="62" spans="2:2" x14ac:dyDescent="0.3">
      <c r="B62" s="18"/>
    </row>
    <row r="63" spans="2:2" x14ac:dyDescent="0.3">
      <c r="B63" s="18"/>
    </row>
    <row r="64" spans="2:2" x14ac:dyDescent="0.3">
      <c r="B64" s="18"/>
    </row>
    <row r="65" spans="2:2" x14ac:dyDescent="0.3">
      <c r="B65" s="18"/>
    </row>
    <row r="66" spans="2:2" x14ac:dyDescent="0.3">
      <c r="B66" s="18"/>
    </row>
    <row r="67" spans="2:2" x14ac:dyDescent="0.3">
      <c r="B67" s="18"/>
    </row>
    <row r="68" spans="2:2" x14ac:dyDescent="0.3">
      <c r="B68" s="18"/>
    </row>
    <row r="69" spans="2:2" x14ac:dyDescent="0.3">
      <c r="B69" s="18"/>
    </row>
    <row r="70" spans="2:2" x14ac:dyDescent="0.3">
      <c r="B70" s="18"/>
    </row>
    <row r="71" spans="2:2" x14ac:dyDescent="0.3">
      <c r="B71" s="18"/>
    </row>
    <row r="72" spans="2:2" x14ac:dyDescent="0.3">
      <c r="B72" s="18"/>
    </row>
    <row r="73" spans="2:2" x14ac:dyDescent="0.3">
      <c r="B73" s="18"/>
    </row>
    <row r="74" spans="2:2" x14ac:dyDescent="0.3">
      <c r="B74" s="18"/>
    </row>
    <row r="75" spans="2:2" x14ac:dyDescent="0.3">
      <c r="B75" s="18"/>
    </row>
    <row r="76" spans="2:2" x14ac:dyDescent="0.3">
      <c r="B76" s="18"/>
    </row>
    <row r="77" spans="2:2" x14ac:dyDescent="0.3">
      <c r="B77" s="18"/>
    </row>
    <row r="78" spans="2:2" x14ac:dyDescent="0.3">
      <c r="B78" s="18"/>
    </row>
    <row r="79" spans="2:2" x14ac:dyDescent="0.3">
      <c r="B79" s="18"/>
    </row>
    <row r="80" spans="2:2" x14ac:dyDescent="0.3">
      <c r="B80" s="18"/>
    </row>
    <row r="81" spans="2:2" x14ac:dyDescent="0.3">
      <c r="B81" s="18"/>
    </row>
    <row r="82" spans="2:2" x14ac:dyDescent="0.3">
      <c r="B82" s="18"/>
    </row>
    <row r="83" spans="2:2" x14ac:dyDescent="0.3">
      <c r="B83" s="18"/>
    </row>
    <row r="84" spans="2:2" x14ac:dyDescent="0.3">
      <c r="B84" s="18"/>
    </row>
    <row r="85" spans="2:2" x14ac:dyDescent="0.3">
      <c r="B85" s="18"/>
    </row>
    <row r="86" spans="2:2" x14ac:dyDescent="0.3">
      <c r="B86" s="18"/>
    </row>
    <row r="87" spans="2:2" x14ac:dyDescent="0.3">
      <c r="B87" s="18"/>
    </row>
    <row r="88" spans="2:2" x14ac:dyDescent="0.3">
      <c r="B88" s="18"/>
    </row>
    <row r="89" spans="2:2" x14ac:dyDescent="0.3">
      <c r="B89" s="18"/>
    </row>
    <row r="90" spans="2:2" x14ac:dyDescent="0.3">
      <c r="B90" s="18"/>
    </row>
    <row r="91" spans="2:2" x14ac:dyDescent="0.3">
      <c r="B91" s="18"/>
    </row>
    <row r="92" spans="2:2" x14ac:dyDescent="0.3">
      <c r="B92" s="18"/>
    </row>
    <row r="93" spans="2:2" x14ac:dyDescent="0.3">
      <c r="B93" s="18"/>
    </row>
    <row r="94" spans="2:2" x14ac:dyDescent="0.3">
      <c r="B94" s="18"/>
    </row>
    <row r="95" spans="2:2" x14ac:dyDescent="0.3">
      <c r="B95" s="18"/>
    </row>
    <row r="96" spans="2:2" x14ac:dyDescent="0.3">
      <c r="B96" s="18"/>
    </row>
    <row r="97" spans="2:2" x14ac:dyDescent="0.3">
      <c r="B97" s="18"/>
    </row>
    <row r="98" spans="2:2" x14ac:dyDescent="0.3">
      <c r="B98" s="18"/>
    </row>
    <row r="99" spans="2:2" x14ac:dyDescent="0.3">
      <c r="B99" s="18"/>
    </row>
    <row r="100" spans="2:2" x14ac:dyDescent="0.3">
      <c r="B100" s="18"/>
    </row>
    <row r="101" spans="2:2" x14ac:dyDescent="0.3">
      <c r="B101" s="18"/>
    </row>
    <row r="102" spans="2:2" x14ac:dyDescent="0.3">
      <c r="B102" s="18"/>
    </row>
    <row r="103" spans="2:2" x14ac:dyDescent="0.3">
      <c r="B103" s="18"/>
    </row>
    <row r="104" spans="2:2" x14ac:dyDescent="0.3">
      <c r="B104" s="18"/>
    </row>
    <row r="105" spans="2:2" x14ac:dyDescent="0.3">
      <c r="B105" s="18"/>
    </row>
    <row r="106" spans="2:2" x14ac:dyDescent="0.3">
      <c r="B106" s="18"/>
    </row>
    <row r="107" spans="2:2" x14ac:dyDescent="0.3">
      <c r="B107" s="18"/>
    </row>
    <row r="108" spans="2:2" x14ac:dyDescent="0.3">
      <c r="B108" s="18"/>
    </row>
    <row r="109" spans="2:2" x14ac:dyDescent="0.3">
      <c r="B109" s="18"/>
    </row>
    <row r="110" spans="2:2" x14ac:dyDescent="0.3">
      <c r="B110" s="18"/>
    </row>
    <row r="111" spans="2:2" x14ac:dyDescent="0.3">
      <c r="B111" s="18"/>
    </row>
    <row r="112" spans="2:2" x14ac:dyDescent="0.3">
      <c r="B112" s="18"/>
    </row>
    <row r="113" spans="2:2" x14ac:dyDescent="0.3">
      <c r="B113" s="18"/>
    </row>
    <row r="114" spans="2:2" x14ac:dyDescent="0.3">
      <c r="B114" s="18"/>
    </row>
    <row r="115" spans="2:2" x14ac:dyDescent="0.3">
      <c r="B115" s="18"/>
    </row>
    <row r="116" spans="2:2" x14ac:dyDescent="0.3">
      <c r="B116" s="18"/>
    </row>
    <row r="117" spans="2:2" x14ac:dyDescent="0.3">
      <c r="B117" s="18"/>
    </row>
    <row r="118" spans="2:2" x14ac:dyDescent="0.3">
      <c r="B118" s="18"/>
    </row>
    <row r="119" spans="2:2" x14ac:dyDescent="0.3">
      <c r="B119" s="18"/>
    </row>
    <row r="120" spans="2:2" x14ac:dyDescent="0.3">
      <c r="B120" s="18"/>
    </row>
  </sheetData>
  <sheetProtection algorithmName="SHA-512" hashValue="hNgjzGou6UpOpkER6NbWG78OB8st6a471fSsievbuhvtllh2D5tauxkQFnUi+6NcToZJuRpVux57h0ctgTyxjg==" saltValue="P/C+yGlu25i5KpFHJHmdJw==" spinCount="100000" sheet="1" objects="1" scenarios="1"/>
  <pageMargins left="0.7" right="0.7" top="0.75" bottom="0.75" header="0.3" footer="0.3"/>
  <pageSetup paperSize="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N15"/>
  <sheetViews>
    <sheetView showGridLines="0" workbookViewId="0">
      <pane xSplit="2" topLeftCell="C1" activePane="topRight" state="frozen"/>
      <selection pane="topRight" activeCell="A3" sqref="A3:J3"/>
    </sheetView>
  </sheetViews>
  <sheetFormatPr defaultRowHeight="14.4" x14ac:dyDescent="0.3"/>
  <cols>
    <col min="1" max="1" width="38.77734375" customWidth="1"/>
    <col min="2" max="40" width="12.77734375" customWidth="1"/>
  </cols>
  <sheetData>
    <row r="1" spans="1:40" ht="21" x14ac:dyDescent="0.4">
      <c r="A1" s="58" t="str">
        <f>HYPERLINK("#Contents!A1","Return to Contents")</f>
        <v>Return to Contents</v>
      </c>
    </row>
    <row r="2" spans="1:40" s="92" customFormat="1" ht="43.2" customHeight="1" x14ac:dyDescent="0.3">
      <c r="B2" s="152" t="s">
        <v>688</v>
      </c>
      <c r="C2" s="152"/>
      <c r="D2" s="152"/>
      <c r="E2" s="152"/>
      <c r="F2" s="152"/>
      <c r="G2" s="152"/>
      <c r="H2" s="152"/>
      <c r="I2" s="152"/>
      <c r="J2" s="152"/>
      <c r="K2" s="152"/>
      <c r="L2" s="152"/>
      <c r="M2" s="152"/>
    </row>
    <row r="3" spans="1:40" s="93" customFormat="1" ht="50.1" customHeight="1" x14ac:dyDescent="0.4">
      <c r="A3" s="157" t="s">
        <v>694</v>
      </c>
      <c r="B3" s="157"/>
      <c r="C3" s="157"/>
      <c r="D3" s="157"/>
      <c r="E3" s="157"/>
      <c r="F3" s="157"/>
      <c r="G3" s="157"/>
      <c r="H3" s="157"/>
      <c r="I3" s="157"/>
      <c r="J3" s="157"/>
      <c r="K3" s="95"/>
      <c r="L3" s="95"/>
      <c r="M3" s="95"/>
      <c r="N3" s="95"/>
      <c r="O3" s="95"/>
      <c r="AM3" s="59" t="s">
        <v>664</v>
      </c>
    </row>
    <row r="4" spans="1:40" ht="8.4"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v>
      </c>
      <c r="C8" s="65" t="s">
        <v>234</v>
      </c>
      <c r="D8" s="65" t="s">
        <v>235</v>
      </c>
      <c r="E8" s="65" t="s">
        <v>236</v>
      </c>
      <c r="F8" s="65" t="s">
        <v>447</v>
      </c>
      <c r="G8" s="65" t="s">
        <v>503</v>
      </c>
      <c r="H8" s="65" t="s">
        <v>395</v>
      </c>
      <c r="I8" s="65" t="s">
        <v>334</v>
      </c>
      <c r="J8" s="65" t="s">
        <v>448</v>
      </c>
      <c r="K8" s="65" t="s">
        <v>335</v>
      </c>
      <c r="L8" s="65" t="s">
        <v>81</v>
      </c>
      <c r="M8" s="65" t="s">
        <v>82</v>
      </c>
      <c r="N8" s="65" t="s">
        <v>406</v>
      </c>
      <c r="O8" s="65" t="s">
        <v>84</v>
      </c>
      <c r="P8" s="65" t="s">
        <v>85</v>
      </c>
      <c r="Q8" s="65" t="s">
        <v>86</v>
      </c>
      <c r="R8" s="65" t="s">
        <v>305</v>
      </c>
      <c r="S8" s="65" t="s">
        <v>57</v>
      </c>
      <c r="T8" s="65" t="s">
        <v>89</v>
      </c>
      <c r="U8" s="65" t="s">
        <v>167</v>
      </c>
      <c r="V8" s="65" t="s">
        <v>91</v>
      </c>
      <c r="W8" s="65" t="s">
        <v>128</v>
      </c>
      <c r="X8" s="65" t="s">
        <v>86</v>
      </c>
      <c r="Y8" s="65" t="s">
        <v>293</v>
      </c>
      <c r="Z8" s="65" t="s">
        <v>219</v>
      </c>
      <c r="AA8" s="65" t="s">
        <v>242</v>
      </c>
      <c r="AB8" s="65" t="s">
        <v>243</v>
      </c>
      <c r="AC8" s="65" t="s">
        <v>421</v>
      </c>
      <c r="AD8" s="65" t="s">
        <v>402</v>
      </c>
      <c r="AE8" s="65" t="s">
        <v>338</v>
      </c>
      <c r="AF8" s="65" t="s">
        <v>101</v>
      </c>
      <c r="AG8" s="65" t="s">
        <v>339</v>
      </c>
      <c r="AH8" s="65" t="s">
        <v>103</v>
      </c>
      <c r="AI8" s="65" t="s">
        <v>95</v>
      </c>
      <c r="AJ8" s="65" t="s">
        <v>104</v>
      </c>
      <c r="AK8" s="65" t="s">
        <v>105</v>
      </c>
      <c r="AL8" s="65" t="s">
        <v>271</v>
      </c>
      <c r="AM8" s="65" t="s">
        <v>107</v>
      </c>
      <c r="AN8" s="65" t="s">
        <v>490</v>
      </c>
    </row>
    <row r="9" spans="1:40" ht="20.100000000000001" customHeight="1" x14ac:dyDescent="0.35">
      <c r="A9" s="62" t="s">
        <v>571</v>
      </c>
      <c r="B9" s="63" t="s">
        <v>576</v>
      </c>
      <c r="C9" s="63" t="s">
        <v>449</v>
      </c>
      <c r="D9" s="63" t="s">
        <v>577</v>
      </c>
      <c r="E9" s="63" t="s">
        <v>209</v>
      </c>
      <c r="F9" s="63" t="s">
        <v>99</v>
      </c>
      <c r="G9" s="63" t="s">
        <v>522</v>
      </c>
      <c r="H9" s="63" t="s">
        <v>116</v>
      </c>
      <c r="I9" s="63" t="s">
        <v>61</v>
      </c>
      <c r="J9" s="63" t="s">
        <v>39</v>
      </c>
      <c r="K9" s="63" t="s">
        <v>578</v>
      </c>
      <c r="L9" s="63" t="s">
        <v>579</v>
      </c>
      <c r="M9" s="63" t="s">
        <v>70</v>
      </c>
      <c r="N9" s="63" t="s">
        <v>487</v>
      </c>
      <c r="O9" s="63" t="s">
        <v>160</v>
      </c>
      <c r="P9" s="63" t="s">
        <v>386</v>
      </c>
      <c r="Q9" s="63" t="s">
        <v>580</v>
      </c>
      <c r="R9" s="63" t="s">
        <v>303</v>
      </c>
      <c r="S9" s="63" t="s">
        <v>94</v>
      </c>
      <c r="T9" s="63" t="s">
        <v>221</v>
      </c>
      <c r="U9" s="63" t="s">
        <v>220</v>
      </c>
      <c r="V9" s="63" t="s">
        <v>53</v>
      </c>
      <c r="W9" s="63" t="s">
        <v>163</v>
      </c>
      <c r="X9" s="63" t="s">
        <v>310</v>
      </c>
      <c r="Y9" s="63" t="s">
        <v>52</v>
      </c>
      <c r="Z9" s="63" t="s">
        <v>94</v>
      </c>
      <c r="AA9" s="63" t="s">
        <v>354</v>
      </c>
      <c r="AB9" s="63" t="s">
        <v>70</v>
      </c>
      <c r="AC9" s="63" t="s">
        <v>268</v>
      </c>
      <c r="AD9" s="63" t="s">
        <v>472</v>
      </c>
      <c r="AE9" s="63" t="s">
        <v>124</v>
      </c>
      <c r="AF9" s="63" t="s">
        <v>352</v>
      </c>
      <c r="AG9" s="63" t="s">
        <v>581</v>
      </c>
      <c r="AH9" s="63" t="s">
        <v>369</v>
      </c>
      <c r="AI9" s="63" t="s">
        <v>217</v>
      </c>
      <c r="AJ9" s="63" t="s">
        <v>55</v>
      </c>
      <c r="AK9" s="63" t="s">
        <v>544</v>
      </c>
      <c r="AL9" s="63" t="s">
        <v>312</v>
      </c>
      <c r="AM9" s="63" t="s">
        <v>50</v>
      </c>
      <c r="AN9" s="63" t="s">
        <v>419</v>
      </c>
    </row>
    <row r="10" spans="1:40" ht="20.100000000000001" customHeight="1" x14ac:dyDescent="0.35">
      <c r="A10" s="64" t="s">
        <v>575</v>
      </c>
      <c r="B10" s="66" t="s">
        <v>152</v>
      </c>
      <c r="C10" s="66" t="s">
        <v>499</v>
      </c>
      <c r="D10" s="66" t="s">
        <v>298</v>
      </c>
      <c r="E10" s="66" t="s">
        <v>155</v>
      </c>
      <c r="F10" s="66" t="s">
        <v>145</v>
      </c>
      <c r="G10" s="66" t="s">
        <v>359</v>
      </c>
      <c r="H10" s="66" t="s">
        <v>141</v>
      </c>
      <c r="I10" s="66" t="s">
        <v>142</v>
      </c>
      <c r="J10" s="66" t="s">
        <v>152</v>
      </c>
      <c r="K10" s="66" t="s">
        <v>502</v>
      </c>
      <c r="L10" s="66" t="s">
        <v>502</v>
      </c>
      <c r="M10" s="66" t="s">
        <v>136</v>
      </c>
      <c r="N10" s="66" t="s">
        <v>359</v>
      </c>
      <c r="O10" s="66" t="s">
        <v>137</v>
      </c>
      <c r="P10" s="66" t="s">
        <v>495</v>
      </c>
      <c r="Q10" s="66" t="s">
        <v>502</v>
      </c>
      <c r="R10" s="66" t="s">
        <v>497</v>
      </c>
      <c r="S10" s="66" t="s">
        <v>229</v>
      </c>
      <c r="T10" s="66" t="s">
        <v>405</v>
      </c>
      <c r="U10" s="66" t="s">
        <v>155</v>
      </c>
      <c r="V10" s="66" t="s">
        <v>582</v>
      </c>
      <c r="W10" s="66" t="s">
        <v>496</v>
      </c>
      <c r="X10" s="66" t="s">
        <v>226</v>
      </c>
      <c r="Y10" s="66" t="s">
        <v>142</v>
      </c>
      <c r="Z10" s="66" t="s">
        <v>496</v>
      </c>
      <c r="AA10" s="66" t="s">
        <v>499</v>
      </c>
      <c r="AB10" s="66" t="s">
        <v>498</v>
      </c>
      <c r="AC10" s="66" t="s">
        <v>434</v>
      </c>
      <c r="AD10" s="66" t="s">
        <v>498</v>
      </c>
      <c r="AE10" s="66" t="s">
        <v>226</v>
      </c>
      <c r="AF10" s="66" t="s">
        <v>146</v>
      </c>
      <c r="AG10" s="66" t="s">
        <v>132</v>
      </c>
      <c r="AH10" s="66" t="s">
        <v>152</v>
      </c>
      <c r="AI10" s="66" t="s">
        <v>498</v>
      </c>
      <c r="AJ10" s="66" t="s">
        <v>410</v>
      </c>
      <c r="AK10" s="66" t="s">
        <v>405</v>
      </c>
      <c r="AL10" s="66" t="s">
        <v>155</v>
      </c>
      <c r="AM10" s="66" t="s">
        <v>146</v>
      </c>
      <c r="AN10" s="66" t="s">
        <v>359</v>
      </c>
    </row>
    <row r="11" spans="1:40" ht="20.100000000000001" customHeight="1" x14ac:dyDescent="0.35">
      <c r="A11" s="62" t="s">
        <v>556</v>
      </c>
      <c r="B11" s="63" t="s">
        <v>77</v>
      </c>
      <c r="C11" s="63" t="s">
        <v>446</v>
      </c>
      <c r="D11" s="63" t="s">
        <v>583</v>
      </c>
      <c r="E11" s="63" t="s">
        <v>194</v>
      </c>
      <c r="F11" s="63" t="s">
        <v>530</v>
      </c>
      <c r="G11" s="63" t="s">
        <v>158</v>
      </c>
      <c r="H11" s="63" t="s">
        <v>224</v>
      </c>
      <c r="I11" s="63" t="s">
        <v>376</v>
      </c>
      <c r="J11" s="63" t="s">
        <v>60</v>
      </c>
      <c r="K11" s="63" t="s">
        <v>445</v>
      </c>
      <c r="L11" s="63" t="s">
        <v>84</v>
      </c>
      <c r="M11" s="63" t="s">
        <v>214</v>
      </c>
      <c r="N11" s="63" t="s">
        <v>372</v>
      </c>
      <c r="O11" s="63" t="s">
        <v>291</v>
      </c>
      <c r="P11" s="63" t="s">
        <v>303</v>
      </c>
      <c r="Q11" s="63" t="s">
        <v>170</v>
      </c>
      <c r="R11" s="63" t="s">
        <v>57</v>
      </c>
      <c r="S11" s="63" t="s">
        <v>117</v>
      </c>
      <c r="T11" s="63" t="s">
        <v>121</v>
      </c>
      <c r="U11" s="63" t="s">
        <v>171</v>
      </c>
      <c r="V11" s="63" t="s">
        <v>117</v>
      </c>
      <c r="W11" s="63" t="s">
        <v>130</v>
      </c>
      <c r="X11" s="63" t="s">
        <v>480</v>
      </c>
      <c r="Y11" s="63" t="s">
        <v>58</v>
      </c>
      <c r="Z11" s="63" t="s">
        <v>117</v>
      </c>
      <c r="AA11" s="63" t="s">
        <v>166</v>
      </c>
      <c r="AB11" s="63" t="s">
        <v>51</v>
      </c>
      <c r="AC11" s="63" t="s">
        <v>271</v>
      </c>
      <c r="AD11" s="63" t="s">
        <v>159</v>
      </c>
      <c r="AE11" s="63" t="s">
        <v>584</v>
      </c>
      <c r="AF11" s="63" t="s">
        <v>398</v>
      </c>
      <c r="AG11" s="63" t="s">
        <v>348</v>
      </c>
      <c r="AH11" s="63" t="s">
        <v>290</v>
      </c>
      <c r="AI11" s="63" t="s">
        <v>50</v>
      </c>
      <c r="AJ11" s="63" t="s">
        <v>241</v>
      </c>
      <c r="AK11" s="63" t="s">
        <v>530</v>
      </c>
      <c r="AL11" s="63" t="s">
        <v>87</v>
      </c>
      <c r="AM11" s="63" t="s">
        <v>94</v>
      </c>
      <c r="AN11" s="63" t="s">
        <v>585</v>
      </c>
    </row>
    <row r="12" spans="1:40" ht="20.100000000000001" customHeight="1" x14ac:dyDescent="0.35">
      <c r="A12" s="64" t="s">
        <v>566</v>
      </c>
      <c r="B12" s="66" t="s">
        <v>148</v>
      </c>
      <c r="C12" s="66" t="s">
        <v>174</v>
      </c>
      <c r="D12" s="66" t="s">
        <v>151</v>
      </c>
      <c r="E12" s="66" t="s">
        <v>226</v>
      </c>
      <c r="F12" s="66" t="s">
        <v>154</v>
      </c>
      <c r="G12" s="66" t="s">
        <v>185</v>
      </c>
      <c r="H12" s="66" t="s">
        <v>181</v>
      </c>
      <c r="I12" s="66" t="s">
        <v>150</v>
      </c>
      <c r="J12" s="66" t="s">
        <v>148</v>
      </c>
      <c r="K12" s="66" t="s">
        <v>378</v>
      </c>
      <c r="L12" s="66" t="s">
        <v>299</v>
      </c>
      <c r="M12" s="66" t="s">
        <v>149</v>
      </c>
      <c r="N12" s="66" t="s">
        <v>185</v>
      </c>
      <c r="O12" s="66" t="s">
        <v>137</v>
      </c>
      <c r="P12" s="66" t="s">
        <v>181</v>
      </c>
      <c r="Q12" s="66" t="s">
        <v>184</v>
      </c>
      <c r="R12" s="66" t="s">
        <v>187</v>
      </c>
      <c r="S12" s="66" t="s">
        <v>144</v>
      </c>
      <c r="T12" s="66" t="s">
        <v>153</v>
      </c>
      <c r="U12" s="66" t="s">
        <v>186</v>
      </c>
      <c r="V12" s="66" t="s">
        <v>183</v>
      </c>
      <c r="W12" s="66" t="s">
        <v>156</v>
      </c>
      <c r="X12" s="66" t="s">
        <v>145</v>
      </c>
      <c r="Y12" s="66" t="s">
        <v>151</v>
      </c>
      <c r="Z12" s="66" t="s">
        <v>357</v>
      </c>
      <c r="AA12" s="66" t="s">
        <v>378</v>
      </c>
      <c r="AB12" s="66" t="s">
        <v>177</v>
      </c>
      <c r="AC12" s="66" t="s">
        <v>263</v>
      </c>
      <c r="AD12" s="66" t="s">
        <v>227</v>
      </c>
      <c r="AE12" s="66" t="s">
        <v>138</v>
      </c>
      <c r="AF12" s="66" t="s">
        <v>360</v>
      </c>
      <c r="AG12" s="66" t="s">
        <v>151</v>
      </c>
      <c r="AH12" s="66" t="s">
        <v>184</v>
      </c>
      <c r="AI12" s="66" t="s">
        <v>186</v>
      </c>
      <c r="AJ12" s="66" t="s">
        <v>378</v>
      </c>
      <c r="AK12" s="66" t="s">
        <v>148</v>
      </c>
      <c r="AL12" s="66" t="s">
        <v>135</v>
      </c>
      <c r="AM12" s="66" t="s">
        <v>226</v>
      </c>
      <c r="AN12" s="66" t="s">
        <v>148</v>
      </c>
    </row>
    <row r="13" spans="1:40" ht="20.100000000000001" customHeight="1" x14ac:dyDescent="0.35">
      <c r="A13" s="62" t="s">
        <v>389</v>
      </c>
      <c r="B13" s="63" t="s">
        <v>252</v>
      </c>
      <c r="C13" s="63" t="s">
        <v>260</v>
      </c>
      <c r="D13" s="63" t="s">
        <v>278</v>
      </c>
      <c r="E13" s="63" t="s">
        <v>107</v>
      </c>
      <c r="F13" s="63" t="s">
        <v>211</v>
      </c>
      <c r="G13" s="63" t="s">
        <v>302</v>
      </c>
      <c r="H13" s="63" t="s">
        <v>301</v>
      </c>
      <c r="I13" s="63" t="s">
        <v>222</v>
      </c>
      <c r="J13" s="63" t="s">
        <v>88</v>
      </c>
      <c r="K13" s="63" t="s">
        <v>301</v>
      </c>
      <c r="L13" s="63" t="s">
        <v>166</v>
      </c>
      <c r="M13" s="63" t="s">
        <v>220</v>
      </c>
      <c r="N13" s="63" t="s">
        <v>87</v>
      </c>
      <c r="O13" s="63" t="s">
        <v>284</v>
      </c>
      <c r="P13" s="63" t="s">
        <v>53</v>
      </c>
      <c r="Q13" s="63" t="s">
        <v>167</v>
      </c>
      <c r="R13" s="63" t="s">
        <v>117</v>
      </c>
      <c r="S13" s="63" t="s">
        <v>94</v>
      </c>
      <c r="T13" s="63" t="s">
        <v>115</v>
      </c>
      <c r="U13" s="63" t="s">
        <v>50</v>
      </c>
      <c r="V13" s="63" t="s">
        <v>115</v>
      </c>
      <c r="W13" s="63" t="s">
        <v>221</v>
      </c>
      <c r="X13" s="63" t="s">
        <v>305</v>
      </c>
      <c r="Y13" s="63" t="s">
        <v>117</v>
      </c>
      <c r="Z13" s="63" t="s">
        <v>115</v>
      </c>
      <c r="AA13" s="63" t="s">
        <v>217</v>
      </c>
      <c r="AB13" s="63" t="s">
        <v>171</v>
      </c>
      <c r="AC13" s="63" t="s">
        <v>87</v>
      </c>
      <c r="AD13" s="63" t="s">
        <v>52</v>
      </c>
      <c r="AE13" s="63" t="s">
        <v>211</v>
      </c>
      <c r="AF13" s="63" t="s">
        <v>51</v>
      </c>
      <c r="AG13" s="63" t="s">
        <v>254</v>
      </c>
      <c r="AH13" s="63" t="s">
        <v>301</v>
      </c>
      <c r="AI13" s="63" t="s">
        <v>115</v>
      </c>
      <c r="AJ13" s="63" t="s">
        <v>87</v>
      </c>
      <c r="AK13" s="63" t="s">
        <v>218</v>
      </c>
      <c r="AL13" s="63" t="s">
        <v>107</v>
      </c>
      <c r="AM13" s="63" t="s">
        <v>115</v>
      </c>
      <c r="AN13" s="63" t="s">
        <v>260</v>
      </c>
    </row>
    <row r="14" spans="1:40" ht="20.100000000000001" customHeight="1" x14ac:dyDescent="0.35">
      <c r="A14" s="64" t="s">
        <v>390</v>
      </c>
      <c r="B14" s="66" t="s">
        <v>207</v>
      </c>
      <c r="C14" s="66">
        <v>0.09</v>
      </c>
      <c r="D14" s="66">
        <v>7.0000000000000007E-2</v>
      </c>
      <c r="E14" s="66">
        <v>0.05</v>
      </c>
      <c r="F14" s="66" t="s">
        <v>182</v>
      </c>
      <c r="G14" s="66">
        <v>0.1</v>
      </c>
      <c r="H14" s="66" t="s">
        <v>180</v>
      </c>
      <c r="I14" s="66" t="s">
        <v>225</v>
      </c>
      <c r="J14" s="66" t="s">
        <v>207</v>
      </c>
      <c r="K14" s="66" t="s">
        <v>225</v>
      </c>
      <c r="L14" s="66" t="s">
        <v>207</v>
      </c>
      <c r="M14" s="66" t="s">
        <v>207</v>
      </c>
      <c r="N14" s="66" t="s">
        <v>202</v>
      </c>
      <c r="O14" s="66" t="s">
        <v>204</v>
      </c>
      <c r="P14" s="66" t="s">
        <v>207</v>
      </c>
      <c r="Q14" s="66" t="s">
        <v>204</v>
      </c>
      <c r="R14" s="66" t="s">
        <v>205</v>
      </c>
      <c r="S14" s="66">
        <v>0.5</v>
      </c>
      <c r="T14" s="66" t="s">
        <v>140</v>
      </c>
      <c r="U14" s="66" t="s">
        <v>179</v>
      </c>
      <c r="V14" s="66" t="s">
        <v>140</v>
      </c>
      <c r="W14" s="66" t="s">
        <v>180</v>
      </c>
      <c r="X14" s="66" t="s">
        <v>225</v>
      </c>
      <c r="Y14" s="66" t="s">
        <v>205</v>
      </c>
      <c r="Z14" s="66" t="s">
        <v>140</v>
      </c>
      <c r="AA14" s="66" t="s">
        <v>204</v>
      </c>
      <c r="AB14" s="66" t="s">
        <v>182</v>
      </c>
      <c r="AC14" s="66" t="s">
        <v>203</v>
      </c>
      <c r="AD14" s="66" t="s">
        <v>207</v>
      </c>
      <c r="AE14" s="66">
        <v>0.06</v>
      </c>
      <c r="AF14" s="66" t="s">
        <v>204</v>
      </c>
      <c r="AG14" s="66" t="s">
        <v>225</v>
      </c>
      <c r="AH14" s="66" t="s">
        <v>180</v>
      </c>
      <c r="AI14" s="66" t="s">
        <v>140</v>
      </c>
      <c r="AJ14" s="66" t="s">
        <v>182</v>
      </c>
      <c r="AK14" s="66" t="s">
        <v>204</v>
      </c>
      <c r="AL14" s="66">
        <v>7.0000000000000007E-2</v>
      </c>
      <c r="AM14" s="66" t="s">
        <v>140</v>
      </c>
      <c r="AN14" s="66">
        <v>0.08</v>
      </c>
    </row>
    <row r="15" spans="1:40" x14ac:dyDescent="0.3">
      <c r="B15" s="81">
        <f>((B10)+(B12)+(B14))</f>
        <v>1</v>
      </c>
      <c r="C15" s="81">
        <f t="shared" ref="C15:AN15" si="0">((C10)+(C12)+(C14))</f>
        <v>1</v>
      </c>
      <c r="D15" s="81">
        <f t="shared" si="0"/>
        <v>1</v>
      </c>
      <c r="E15" s="81">
        <f t="shared" si="0"/>
        <v>1</v>
      </c>
      <c r="F15" s="81">
        <f t="shared" si="0"/>
        <v>1</v>
      </c>
      <c r="G15" s="81">
        <f t="shared" si="0"/>
        <v>0.99999999999999989</v>
      </c>
      <c r="H15" s="81">
        <f t="shared" si="0"/>
        <v>1</v>
      </c>
      <c r="I15" s="81">
        <f t="shared" si="0"/>
        <v>1</v>
      </c>
      <c r="J15" s="81">
        <f t="shared" si="0"/>
        <v>1</v>
      </c>
      <c r="K15" s="81">
        <f t="shared" si="0"/>
        <v>1</v>
      </c>
      <c r="L15" s="81">
        <f t="shared" si="0"/>
        <v>1</v>
      </c>
      <c r="M15" s="81">
        <f t="shared" si="0"/>
        <v>1</v>
      </c>
      <c r="N15" s="81">
        <f t="shared" si="0"/>
        <v>0.99999999999999989</v>
      </c>
      <c r="O15" s="81">
        <f t="shared" si="0"/>
        <v>1</v>
      </c>
      <c r="P15" s="81">
        <f t="shared" si="0"/>
        <v>1</v>
      </c>
      <c r="Q15" s="81">
        <f t="shared" si="0"/>
        <v>1</v>
      </c>
      <c r="R15" s="81">
        <f t="shared" si="0"/>
        <v>1</v>
      </c>
      <c r="S15" s="81">
        <f t="shared" si="0"/>
        <v>1</v>
      </c>
      <c r="T15" s="81">
        <f t="shared" si="0"/>
        <v>1</v>
      </c>
      <c r="U15" s="81">
        <f t="shared" si="0"/>
        <v>1</v>
      </c>
      <c r="V15" s="81">
        <f t="shared" si="0"/>
        <v>1</v>
      </c>
      <c r="W15" s="81">
        <f t="shared" si="0"/>
        <v>1</v>
      </c>
      <c r="X15" s="81">
        <f t="shared" si="0"/>
        <v>1</v>
      </c>
      <c r="Y15" s="81">
        <f t="shared" si="0"/>
        <v>1</v>
      </c>
      <c r="Z15" s="81">
        <f t="shared" si="0"/>
        <v>1</v>
      </c>
      <c r="AA15" s="81">
        <f t="shared" si="0"/>
        <v>1</v>
      </c>
      <c r="AB15" s="81">
        <f t="shared" si="0"/>
        <v>1</v>
      </c>
      <c r="AC15" s="81">
        <f t="shared" si="0"/>
        <v>0.99999999999999989</v>
      </c>
      <c r="AD15" s="81">
        <f t="shared" si="0"/>
        <v>1</v>
      </c>
      <c r="AE15" s="81">
        <f t="shared" si="0"/>
        <v>1</v>
      </c>
      <c r="AF15" s="81">
        <f t="shared" si="0"/>
        <v>1</v>
      </c>
      <c r="AG15" s="81">
        <f t="shared" si="0"/>
        <v>0.99999999999999989</v>
      </c>
      <c r="AH15" s="81">
        <f t="shared" si="0"/>
        <v>0.99999999999999989</v>
      </c>
      <c r="AI15" s="81">
        <f t="shared" si="0"/>
        <v>1</v>
      </c>
      <c r="AJ15" s="81">
        <f t="shared" si="0"/>
        <v>1</v>
      </c>
      <c r="AK15" s="81">
        <f t="shared" si="0"/>
        <v>1</v>
      </c>
      <c r="AL15" s="81">
        <f t="shared" si="0"/>
        <v>1</v>
      </c>
      <c r="AM15" s="81">
        <f t="shared" si="0"/>
        <v>1</v>
      </c>
      <c r="AN15" s="81">
        <f t="shared" si="0"/>
        <v>0.99999999999999989</v>
      </c>
    </row>
  </sheetData>
  <sheetProtection algorithmName="SHA-512" hashValue="sXm3HPH9VXxNSATrmzYh6rerzMbOgY2IlAh/lf7Lq7W6Z1T+JskpkjRUiPo+k+9I7lQRK1inwl3ZdXxfmKs0JA==" saltValue="7f8j9xq4JhF6Izhy40Z6HQ==" spinCount="100000" sheet="1" objects="1" scenarios="1"/>
  <mergeCells count="10">
    <mergeCell ref="B2:M2"/>
    <mergeCell ref="A3:J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3 B14 F14 H14:R14 T14:AD14 AF14:AK14 AM14"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N17"/>
  <sheetViews>
    <sheetView showGridLines="0" workbookViewId="0">
      <pane xSplit="2" topLeftCell="C1" activePane="topRight" state="frozen"/>
      <selection pane="topRight" activeCell="A3" sqref="A3:D3"/>
    </sheetView>
  </sheetViews>
  <sheetFormatPr defaultRowHeight="14.4" x14ac:dyDescent="0.3"/>
  <cols>
    <col min="1" max="1" width="120.21875" customWidth="1"/>
    <col min="2" max="40" width="12.77734375" customWidth="1"/>
  </cols>
  <sheetData>
    <row r="1" spans="1:40" ht="21" x14ac:dyDescent="0.4">
      <c r="A1" s="58" t="str">
        <f>HYPERLINK("#Contents!A1","Return to Contents")</f>
        <v>Return to Contents</v>
      </c>
    </row>
    <row r="2" spans="1:40" s="92" customFormat="1" ht="43.2" customHeight="1" x14ac:dyDescent="0.3">
      <c r="B2" s="152" t="s">
        <v>688</v>
      </c>
      <c r="C2" s="152"/>
      <c r="D2" s="152"/>
      <c r="E2" s="152"/>
      <c r="F2" s="152"/>
      <c r="G2" s="152"/>
      <c r="H2" s="152"/>
      <c r="I2" s="152"/>
      <c r="J2" s="152"/>
      <c r="K2" s="152"/>
      <c r="L2" s="152"/>
      <c r="M2" s="152"/>
    </row>
    <row r="3" spans="1:40" s="93" customFormat="1" ht="50.1" customHeight="1" x14ac:dyDescent="0.4">
      <c r="A3" s="157" t="s">
        <v>693</v>
      </c>
      <c r="B3" s="157"/>
      <c r="C3" s="157"/>
      <c r="D3" s="157"/>
      <c r="E3" s="94"/>
      <c r="F3" s="94"/>
      <c r="G3" s="94"/>
      <c r="H3" s="95"/>
      <c r="I3" s="95"/>
      <c r="J3" s="95"/>
      <c r="K3" s="95"/>
      <c r="L3" s="95"/>
      <c r="M3" s="95"/>
      <c r="N3" s="95"/>
      <c r="O3" s="95"/>
      <c r="AM3" s="59" t="s">
        <v>664</v>
      </c>
    </row>
    <row r="4" spans="1:40" ht="7.8"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v>
      </c>
      <c r="C8" s="65" t="s">
        <v>234</v>
      </c>
      <c r="D8" s="65" t="s">
        <v>235</v>
      </c>
      <c r="E8" s="65" t="s">
        <v>75</v>
      </c>
      <c r="F8" s="65" t="s">
        <v>76</v>
      </c>
      <c r="G8" s="65" t="s">
        <v>77</v>
      </c>
      <c r="H8" s="65" t="s">
        <v>395</v>
      </c>
      <c r="I8" s="65" t="s">
        <v>334</v>
      </c>
      <c r="J8" s="65" t="s">
        <v>79</v>
      </c>
      <c r="K8" s="65" t="s">
        <v>335</v>
      </c>
      <c r="L8" s="65" t="s">
        <v>81</v>
      </c>
      <c r="M8" s="65" t="s">
        <v>96</v>
      </c>
      <c r="N8" s="65" t="s">
        <v>83</v>
      </c>
      <c r="O8" s="65" t="s">
        <v>84</v>
      </c>
      <c r="P8" s="65" t="s">
        <v>243</v>
      </c>
      <c r="Q8" s="65" t="s">
        <v>86</v>
      </c>
      <c r="R8" s="65" t="s">
        <v>305</v>
      </c>
      <c r="S8" s="65" t="s">
        <v>57</v>
      </c>
      <c r="T8" s="65" t="s">
        <v>89</v>
      </c>
      <c r="U8" s="65" t="s">
        <v>167</v>
      </c>
      <c r="V8" s="65" t="s">
        <v>91</v>
      </c>
      <c r="W8" s="65" t="s">
        <v>128</v>
      </c>
      <c r="X8" s="65" t="s">
        <v>93</v>
      </c>
      <c r="Y8" s="65" t="s">
        <v>56</v>
      </c>
      <c r="Z8" s="65" t="s">
        <v>219</v>
      </c>
      <c r="AA8" s="65" t="s">
        <v>242</v>
      </c>
      <c r="AB8" s="65" t="s">
        <v>243</v>
      </c>
      <c r="AC8" s="65" t="s">
        <v>98</v>
      </c>
      <c r="AD8" s="65" t="s">
        <v>402</v>
      </c>
      <c r="AE8" s="65" t="s">
        <v>100</v>
      </c>
      <c r="AF8" s="65" t="s">
        <v>244</v>
      </c>
      <c r="AG8" s="65" t="s">
        <v>339</v>
      </c>
      <c r="AH8" s="65" t="s">
        <v>103</v>
      </c>
      <c r="AI8" s="65" t="s">
        <v>58</v>
      </c>
      <c r="AJ8" s="65" t="s">
        <v>104</v>
      </c>
      <c r="AK8" s="65" t="s">
        <v>516</v>
      </c>
      <c r="AL8" s="65" t="s">
        <v>106</v>
      </c>
      <c r="AM8" s="65" t="s">
        <v>57</v>
      </c>
      <c r="AN8" s="65" t="s">
        <v>108</v>
      </c>
    </row>
    <row r="9" spans="1:40" ht="20.100000000000001" customHeight="1" x14ac:dyDescent="0.35">
      <c r="A9" s="62" t="s">
        <v>586</v>
      </c>
      <c r="B9" s="63" t="s">
        <v>517</v>
      </c>
      <c r="C9" s="63" t="s">
        <v>587</v>
      </c>
      <c r="D9" s="63" t="s">
        <v>588</v>
      </c>
      <c r="E9" s="63" t="s">
        <v>169</v>
      </c>
      <c r="F9" s="63" t="s">
        <v>589</v>
      </c>
      <c r="G9" s="63" t="s">
        <v>417</v>
      </c>
      <c r="H9" s="63" t="s">
        <v>277</v>
      </c>
      <c r="I9" s="63" t="s">
        <v>507</v>
      </c>
      <c r="J9" s="63" t="s">
        <v>59</v>
      </c>
      <c r="K9" s="63" t="s">
        <v>96</v>
      </c>
      <c r="L9" s="63" t="s">
        <v>483</v>
      </c>
      <c r="M9" s="63" t="s">
        <v>160</v>
      </c>
      <c r="N9" s="63" t="s">
        <v>172</v>
      </c>
      <c r="O9" s="63" t="s">
        <v>296</v>
      </c>
      <c r="P9" s="63" t="s">
        <v>371</v>
      </c>
      <c r="Q9" s="63" t="s">
        <v>260</v>
      </c>
      <c r="R9" s="63" t="s">
        <v>211</v>
      </c>
      <c r="S9" s="63" t="s">
        <v>94</v>
      </c>
      <c r="T9" s="63" t="s">
        <v>171</v>
      </c>
      <c r="U9" s="63" t="s">
        <v>171</v>
      </c>
      <c r="V9" s="63" t="s">
        <v>94</v>
      </c>
      <c r="W9" s="63" t="s">
        <v>201</v>
      </c>
      <c r="X9" s="63" t="s">
        <v>590</v>
      </c>
      <c r="Y9" s="63" t="s">
        <v>217</v>
      </c>
      <c r="Z9" s="63" t="s">
        <v>115</v>
      </c>
      <c r="AA9" s="63" t="s">
        <v>191</v>
      </c>
      <c r="AB9" s="63" t="s">
        <v>199</v>
      </c>
      <c r="AC9" s="63" t="s">
        <v>446</v>
      </c>
      <c r="AD9" s="63" t="s">
        <v>123</v>
      </c>
      <c r="AE9" s="63" t="s">
        <v>589</v>
      </c>
      <c r="AF9" s="63" t="s">
        <v>401</v>
      </c>
      <c r="AG9" s="63" t="s">
        <v>591</v>
      </c>
      <c r="AH9" s="63" t="s">
        <v>459</v>
      </c>
      <c r="AI9" s="63" t="s">
        <v>57</v>
      </c>
      <c r="AJ9" s="63" t="s">
        <v>85</v>
      </c>
      <c r="AK9" s="63" t="s">
        <v>272</v>
      </c>
      <c r="AL9" s="63" t="s">
        <v>109</v>
      </c>
      <c r="AM9" s="63" t="s">
        <v>219</v>
      </c>
      <c r="AN9" s="63" t="s">
        <v>592</v>
      </c>
    </row>
    <row r="10" spans="1:40" ht="20.100000000000001" customHeight="1" x14ac:dyDescent="0.35">
      <c r="A10" s="64" t="s">
        <v>593</v>
      </c>
      <c r="B10" s="66" t="s">
        <v>358</v>
      </c>
      <c r="C10" s="66" t="s">
        <v>288</v>
      </c>
      <c r="D10" s="66" t="s">
        <v>281</v>
      </c>
      <c r="E10" s="66" t="s">
        <v>138</v>
      </c>
      <c r="F10" s="66" t="s">
        <v>133</v>
      </c>
      <c r="G10" s="66" t="s">
        <v>154</v>
      </c>
      <c r="H10" s="66" t="s">
        <v>357</v>
      </c>
      <c r="I10" s="66" t="s">
        <v>133</v>
      </c>
      <c r="J10" s="66" t="s">
        <v>226</v>
      </c>
      <c r="K10" s="66" t="s">
        <v>149</v>
      </c>
      <c r="L10" s="66" t="s">
        <v>150</v>
      </c>
      <c r="M10" s="66" t="s">
        <v>142</v>
      </c>
      <c r="N10" s="66" t="s">
        <v>288</v>
      </c>
      <c r="O10" s="66" t="s">
        <v>152</v>
      </c>
      <c r="P10" s="66" t="s">
        <v>134</v>
      </c>
      <c r="Q10" s="66" t="s">
        <v>206</v>
      </c>
      <c r="R10" s="66" t="s">
        <v>309</v>
      </c>
      <c r="S10" s="66" t="s">
        <v>229</v>
      </c>
      <c r="T10" s="66" t="s">
        <v>175</v>
      </c>
      <c r="U10" s="66" t="s">
        <v>186</v>
      </c>
      <c r="V10" s="66" t="s">
        <v>175</v>
      </c>
      <c r="W10" s="66" t="s">
        <v>300</v>
      </c>
      <c r="X10" s="66" t="s">
        <v>525</v>
      </c>
      <c r="Y10" s="66" t="s">
        <v>299</v>
      </c>
      <c r="Z10" s="66" t="s">
        <v>140</v>
      </c>
      <c r="AA10" s="66" t="s">
        <v>177</v>
      </c>
      <c r="AB10" s="66" t="s">
        <v>137</v>
      </c>
      <c r="AC10" s="66" t="s">
        <v>410</v>
      </c>
      <c r="AD10" s="66" t="s">
        <v>174</v>
      </c>
      <c r="AE10" s="66" t="s">
        <v>280</v>
      </c>
      <c r="AF10" s="66" t="s">
        <v>179</v>
      </c>
      <c r="AG10" s="66" t="s">
        <v>495</v>
      </c>
      <c r="AH10" s="66" t="s">
        <v>288</v>
      </c>
      <c r="AI10" s="66" t="s">
        <v>263</v>
      </c>
      <c r="AJ10" s="66" t="s">
        <v>181</v>
      </c>
      <c r="AK10" s="66" t="s">
        <v>181</v>
      </c>
      <c r="AL10" s="66" t="s">
        <v>405</v>
      </c>
      <c r="AM10" s="66" t="s">
        <v>434</v>
      </c>
      <c r="AN10" s="66" t="s">
        <v>361</v>
      </c>
    </row>
    <row r="11" spans="1:40" ht="20.100000000000001" customHeight="1" x14ac:dyDescent="0.35">
      <c r="A11" s="62" t="s">
        <v>594</v>
      </c>
      <c r="B11" s="63" t="s">
        <v>595</v>
      </c>
      <c r="C11" s="63" t="s">
        <v>454</v>
      </c>
      <c r="D11" s="63" t="s">
        <v>240</v>
      </c>
      <c r="E11" s="63" t="s">
        <v>51</v>
      </c>
      <c r="F11" s="63" t="s">
        <v>416</v>
      </c>
      <c r="G11" s="63" t="s">
        <v>60</v>
      </c>
      <c r="H11" s="63" t="s">
        <v>445</v>
      </c>
      <c r="I11" s="63" t="s">
        <v>120</v>
      </c>
      <c r="J11" s="63" t="s">
        <v>428</v>
      </c>
      <c r="K11" s="63" t="s">
        <v>60</v>
      </c>
      <c r="L11" s="63" t="s">
        <v>596</v>
      </c>
      <c r="M11" s="63" t="s">
        <v>302</v>
      </c>
      <c r="N11" s="63" t="s">
        <v>160</v>
      </c>
      <c r="O11" s="63" t="s">
        <v>301</v>
      </c>
      <c r="P11" s="63" t="s">
        <v>109</v>
      </c>
      <c r="Q11" s="63" t="s">
        <v>314</v>
      </c>
      <c r="R11" s="63" t="s">
        <v>57</v>
      </c>
      <c r="S11" s="63" t="s">
        <v>219</v>
      </c>
      <c r="T11" s="63" t="s">
        <v>217</v>
      </c>
      <c r="U11" s="63" t="s">
        <v>58</v>
      </c>
      <c r="V11" s="63" t="s">
        <v>171</v>
      </c>
      <c r="W11" s="63" t="s">
        <v>218</v>
      </c>
      <c r="X11" s="63" t="s">
        <v>475</v>
      </c>
      <c r="Y11" s="63" t="s">
        <v>57</v>
      </c>
      <c r="Z11" s="63" t="s">
        <v>117</v>
      </c>
      <c r="AA11" s="63" t="s">
        <v>260</v>
      </c>
      <c r="AB11" s="63" t="s">
        <v>109</v>
      </c>
      <c r="AC11" s="63" t="s">
        <v>401</v>
      </c>
      <c r="AD11" s="63" t="s">
        <v>407</v>
      </c>
      <c r="AE11" s="63" t="s">
        <v>302</v>
      </c>
      <c r="AF11" s="63" t="s">
        <v>162</v>
      </c>
      <c r="AG11" s="63" t="s">
        <v>372</v>
      </c>
      <c r="AH11" s="63" t="s">
        <v>347</v>
      </c>
      <c r="AI11" s="63" t="s">
        <v>50</v>
      </c>
      <c r="AJ11" s="63" t="s">
        <v>443</v>
      </c>
      <c r="AK11" s="63" t="s">
        <v>127</v>
      </c>
      <c r="AL11" s="63" t="s">
        <v>67</v>
      </c>
      <c r="AM11" s="63" t="s">
        <v>117</v>
      </c>
      <c r="AN11" s="63" t="s">
        <v>96</v>
      </c>
    </row>
    <row r="12" spans="1:40" ht="20.100000000000001" customHeight="1" x14ac:dyDescent="0.35">
      <c r="A12" s="64" t="s">
        <v>597</v>
      </c>
      <c r="B12" s="66" t="s">
        <v>299</v>
      </c>
      <c r="C12" s="66" t="s">
        <v>299</v>
      </c>
      <c r="D12" s="66" t="s">
        <v>184</v>
      </c>
      <c r="E12" s="66" t="s">
        <v>176</v>
      </c>
      <c r="F12" s="66" t="s">
        <v>178</v>
      </c>
      <c r="G12" s="66" t="s">
        <v>299</v>
      </c>
      <c r="H12" s="66" t="s">
        <v>226</v>
      </c>
      <c r="I12" s="66" t="s">
        <v>186</v>
      </c>
      <c r="J12" s="66" t="s">
        <v>186</v>
      </c>
      <c r="K12" s="66" t="s">
        <v>360</v>
      </c>
      <c r="L12" s="66" t="s">
        <v>148</v>
      </c>
      <c r="M12" s="66" t="s">
        <v>178</v>
      </c>
      <c r="N12" s="66" t="s">
        <v>378</v>
      </c>
      <c r="O12" s="66" t="s">
        <v>206</v>
      </c>
      <c r="P12" s="66" t="s">
        <v>149</v>
      </c>
      <c r="Q12" s="66" t="s">
        <v>360</v>
      </c>
      <c r="R12" s="66" t="s">
        <v>206</v>
      </c>
      <c r="S12" s="66" t="s">
        <v>502</v>
      </c>
      <c r="T12" s="66" t="s">
        <v>360</v>
      </c>
      <c r="U12" s="66" t="s">
        <v>361</v>
      </c>
      <c r="V12" s="66" t="s">
        <v>141</v>
      </c>
      <c r="W12" s="66" t="s">
        <v>175</v>
      </c>
      <c r="X12" s="66" t="s">
        <v>227</v>
      </c>
      <c r="Y12" s="66" t="s">
        <v>203</v>
      </c>
      <c r="Z12" s="66" t="s">
        <v>150</v>
      </c>
      <c r="AA12" s="66" t="s">
        <v>357</v>
      </c>
      <c r="AB12" s="66" t="s">
        <v>149</v>
      </c>
      <c r="AC12" s="66" t="s">
        <v>186</v>
      </c>
      <c r="AD12" s="66" t="s">
        <v>153</v>
      </c>
      <c r="AE12" s="66" t="s">
        <v>187</v>
      </c>
      <c r="AF12" s="66" t="s">
        <v>263</v>
      </c>
      <c r="AG12" s="66" t="s">
        <v>181</v>
      </c>
      <c r="AH12" s="66" t="s">
        <v>226</v>
      </c>
      <c r="AI12" s="66" t="s">
        <v>186</v>
      </c>
      <c r="AJ12" s="66" t="s">
        <v>263</v>
      </c>
      <c r="AK12" s="66" t="s">
        <v>357</v>
      </c>
      <c r="AL12" s="66" t="s">
        <v>156</v>
      </c>
      <c r="AM12" s="66" t="s">
        <v>187</v>
      </c>
      <c r="AN12" s="66" t="s">
        <v>174</v>
      </c>
    </row>
    <row r="13" spans="1:40" ht="20.100000000000001" customHeight="1" x14ac:dyDescent="0.35">
      <c r="A13" s="62" t="s">
        <v>598</v>
      </c>
      <c r="B13" s="63" t="s">
        <v>583</v>
      </c>
      <c r="C13" s="63" t="s">
        <v>295</v>
      </c>
      <c r="D13" s="63" t="s">
        <v>442</v>
      </c>
      <c r="E13" s="63" t="s">
        <v>51</v>
      </c>
      <c r="F13" s="63" t="s">
        <v>70</v>
      </c>
      <c r="G13" s="63" t="s">
        <v>445</v>
      </c>
      <c r="H13" s="63" t="s">
        <v>193</v>
      </c>
      <c r="I13" s="63" t="s">
        <v>210</v>
      </c>
      <c r="J13" s="63" t="s">
        <v>350</v>
      </c>
      <c r="K13" s="63" t="s">
        <v>122</v>
      </c>
      <c r="L13" s="63" t="s">
        <v>367</v>
      </c>
      <c r="M13" s="63" t="s">
        <v>90</v>
      </c>
      <c r="N13" s="63" t="s">
        <v>292</v>
      </c>
      <c r="O13" s="63" t="s">
        <v>191</v>
      </c>
      <c r="P13" s="63" t="s">
        <v>94</v>
      </c>
      <c r="Q13" s="63" t="s">
        <v>289</v>
      </c>
      <c r="R13" s="63" t="s">
        <v>94</v>
      </c>
      <c r="S13" s="63" t="s">
        <v>115</v>
      </c>
      <c r="T13" s="63" t="s">
        <v>53</v>
      </c>
      <c r="U13" s="63" t="s">
        <v>115</v>
      </c>
      <c r="V13" s="63" t="s">
        <v>117</v>
      </c>
      <c r="W13" s="63" t="s">
        <v>94</v>
      </c>
      <c r="X13" s="63" t="s">
        <v>118</v>
      </c>
      <c r="Y13" s="63" t="s">
        <v>67</v>
      </c>
      <c r="Z13" s="63" t="s">
        <v>94</v>
      </c>
      <c r="AA13" s="63" t="s">
        <v>260</v>
      </c>
      <c r="AB13" s="63" t="s">
        <v>219</v>
      </c>
      <c r="AC13" s="63" t="s">
        <v>94</v>
      </c>
      <c r="AD13" s="63" t="s">
        <v>351</v>
      </c>
      <c r="AE13" s="63" t="s">
        <v>118</v>
      </c>
      <c r="AF13" s="63" t="s">
        <v>383</v>
      </c>
      <c r="AG13" s="63" t="s">
        <v>284</v>
      </c>
      <c r="AH13" s="63" t="s">
        <v>303</v>
      </c>
      <c r="AI13" s="63" t="s">
        <v>107</v>
      </c>
      <c r="AJ13" s="63" t="s">
        <v>493</v>
      </c>
      <c r="AK13" s="63" t="s">
        <v>589</v>
      </c>
      <c r="AL13" s="63" t="s">
        <v>217</v>
      </c>
      <c r="AM13" s="63" t="s">
        <v>115</v>
      </c>
      <c r="AN13" s="63" t="s">
        <v>56</v>
      </c>
    </row>
    <row r="14" spans="1:40" ht="20.100000000000001" customHeight="1" x14ac:dyDescent="0.35">
      <c r="A14" s="64" t="s">
        <v>599</v>
      </c>
      <c r="B14" s="66" t="s">
        <v>181</v>
      </c>
      <c r="C14" s="66" t="s">
        <v>227</v>
      </c>
      <c r="D14" s="66" t="s">
        <v>177</v>
      </c>
      <c r="E14" s="66" t="s">
        <v>227</v>
      </c>
      <c r="F14" s="66" t="s">
        <v>176</v>
      </c>
      <c r="G14" s="66" t="s">
        <v>174</v>
      </c>
      <c r="H14" s="66" t="s">
        <v>227</v>
      </c>
      <c r="I14" s="66" t="s">
        <v>179</v>
      </c>
      <c r="J14" s="66" t="s">
        <v>299</v>
      </c>
      <c r="K14" s="66" t="s">
        <v>176</v>
      </c>
      <c r="L14" s="66" t="s">
        <v>175</v>
      </c>
      <c r="M14" s="66" t="s">
        <v>144</v>
      </c>
      <c r="N14" s="66" t="s">
        <v>177</v>
      </c>
      <c r="O14" s="66" t="s">
        <v>176</v>
      </c>
      <c r="P14" s="66" t="s">
        <v>266</v>
      </c>
      <c r="Q14" s="66" t="s">
        <v>134</v>
      </c>
      <c r="R14" s="66" t="s">
        <v>182</v>
      </c>
      <c r="S14" s="66" t="s">
        <v>140</v>
      </c>
      <c r="T14" s="66" t="s">
        <v>378</v>
      </c>
      <c r="U14" s="66" t="s">
        <v>140</v>
      </c>
      <c r="V14" s="66" t="s">
        <v>228</v>
      </c>
      <c r="W14" s="66" t="s">
        <v>265</v>
      </c>
      <c r="X14" s="66" t="s">
        <v>266</v>
      </c>
      <c r="Y14" s="66" t="s">
        <v>152</v>
      </c>
      <c r="Z14" s="66" t="s">
        <v>444</v>
      </c>
      <c r="AA14" s="66" t="s">
        <v>357</v>
      </c>
      <c r="AB14" s="66" t="s">
        <v>266</v>
      </c>
      <c r="AC14" s="66" t="s">
        <v>265</v>
      </c>
      <c r="AD14" s="66" t="s">
        <v>186</v>
      </c>
      <c r="AE14" s="66" t="s">
        <v>266</v>
      </c>
      <c r="AF14" s="66" t="s">
        <v>132</v>
      </c>
      <c r="AG14" s="66" t="s">
        <v>266</v>
      </c>
      <c r="AH14" s="66" t="s">
        <v>228</v>
      </c>
      <c r="AI14" s="66" t="s">
        <v>135</v>
      </c>
      <c r="AJ14" s="66" t="s">
        <v>151</v>
      </c>
      <c r="AK14" s="66" t="s">
        <v>149</v>
      </c>
      <c r="AL14" s="66" t="s">
        <v>183</v>
      </c>
      <c r="AM14" s="66" t="s">
        <v>182</v>
      </c>
      <c r="AN14" s="66" t="s">
        <v>182</v>
      </c>
    </row>
    <row r="15" spans="1:40" ht="20.100000000000001" customHeight="1" x14ac:dyDescent="0.35">
      <c r="A15" s="62" t="s">
        <v>389</v>
      </c>
      <c r="B15" s="63" t="s">
        <v>190</v>
      </c>
      <c r="C15" s="63" t="s">
        <v>218</v>
      </c>
      <c r="D15" s="63" t="s">
        <v>87</v>
      </c>
      <c r="E15" s="63" t="s">
        <v>53</v>
      </c>
      <c r="F15" s="63" t="s">
        <v>274</v>
      </c>
      <c r="G15" s="63" t="s">
        <v>211</v>
      </c>
      <c r="H15" s="63" t="s">
        <v>221</v>
      </c>
      <c r="I15" s="63" t="s">
        <v>195</v>
      </c>
      <c r="J15" s="63" t="s">
        <v>313</v>
      </c>
      <c r="K15" s="63" t="s">
        <v>90</v>
      </c>
      <c r="L15" s="63" t="s">
        <v>56</v>
      </c>
      <c r="M15" s="63" t="s">
        <v>217</v>
      </c>
      <c r="N15" s="63" t="s">
        <v>121</v>
      </c>
      <c r="O15" s="63" t="s">
        <v>121</v>
      </c>
      <c r="P15" s="63" t="s">
        <v>121</v>
      </c>
      <c r="Q15" s="63" t="s">
        <v>91</v>
      </c>
      <c r="R15" s="63" t="s">
        <v>219</v>
      </c>
      <c r="S15" s="63" t="s">
        <v>115</v>
      </c>
      <c r="T15" s="63" t="s">
        <v>57</v>
      </c>
      <c r="U15" s="63" t="s">
        <v>94</v>
      </c>
      <c r="V15" s="63" t="s">
        <v>115</v>
      </c>
      <c r="W15" s="63" t="s">
        <v>91</v>
      </c>
      <c r="X15" s="63" t="s">
        <v>284</v>
      </c>
      <c r="Y15" s="63" t="s">
        <v>115</v>
      </c>
      <c r="Z15" s="63" t="s">
        <v>115</v>
      </c>
      <c r="AA15" s="63" t="s">
        <v>95</v>
      </c>
      <c r="AB15" s="63" t="s">
        <v>121</v>
      </c>
      <c r="AC15" s="63" t="s">
        <v>197</v>
      </c>
      <c r="AD15" s="63" t="s">
        <v>52</v>
      </c>
      <c r="AE15" s="63" t="s">
        <v>91</v>
      </c>
      <c r="AF15" s="63" t="s">
        <v>220</v>
      </c>
      <c r="AG15" s="63" t="s">
        <v>90</v>
      </c>
      <c r="AH15" s="63" t="s">
        <v>221</v>
      </c>
      <c r="AI15" s="63" t="s">
        <v>117</v>
      </c>
      <c r="AJ15" s="63" t="s">
        <v>304</v>
      </c>
      <c r="AK15" s="63" t="s">
        <v>58</v>
      </c>
      <c r="AL15" s="63" t="s">
        <v>219</v>
      </c>
      <c r="AM15" s="63" t="s">
        <v>117</v>
      </c>
      <c r="AN15" s="63" t="s">
        <v>109</v>
      </c>
    </row>
    <row r="16" spans="1:40" ht="20.100000000000001" customHeight="1" x14ac:dyDescent="0.35">
      <c r="A16" s="64" t="s">
        <v>390</v>
      </c>
      <c r="B16" s="66" t="s">
        <v>182</v>
      </c>
      <c r="C16" s="66" t="s">
        <v>182</v>
      </c>
      <c r="D16" s="66">
        <v>0.04</v>
      </c>
      <c r="E16" s="66" t="s">
        <v>204</v>
      </c>
      <c r="F16" s="66">
        <v>0.04</v>
      </c>
      <c r="G16" s="66">
        <v>0.04</v>
      </c>
      <c r="H16" s="66" t="s">
        <v>204</v>
      </c>
      <c r="I16" s="66" t="s">
        <v>182</v>
      </c>
      <c r="J16" s="66" t="s">
        <v>182</v>
      </c>
      <c r="K16" s="66">
        <v>7.0000000000000007E-2</v>
      </c>
      <c r="L16" s="66" t="s">
        <v>182</v>
      </c>
      <c r="M16" s="66" t="s">
        <v>204</v>
      </c>
      <c r="N16" s="66" t="s">
        <v>264</v>
      </c>
      <c r="O16" s="66" t="s">
        <v>204</v>
      </c>
      <c r="P16" s="66">
        <v>0.09</v>
      </c>
      <c r="Q16" s="66" t="s">
        <v>205</v>
      </c>
      <c r="R16" s="66" t="s">
        <v>202</v>
      </c>
      <c r="S16" s="66" t="s">
        <v>140</v>
      </c>
      <c r="T16" s="66">
        <v>0.16</v>
      </c>
      <c r="U16" s="66" t="s">
        <v>202</v>
      </c>
      <c r="V16" s="66" t="s">
        <v>140</v>
      </c>
      <c r="W16" s="66" t="s">
        <v>204</v>
      </c>
      <c r="X16" s="66" t="s">
        <v>205</v>
      </c>
      <c r="Y16" s="66" t="s">
        <v>140</v>
      </c>
      <c r="Z16" s="66" t="s">
        <v>140</v>
      </c>
      <c r="AA16" s="66" t="s">
        <v>225</v>
      </c>
      <c r="AB16" s="66" t="s">
        <v>202</v>
      </c>
      <c r="AC16" s="66">
        <v>0.05</v>
      </c>
      <c r="AD16" s="66">
        <v>0.08</v>
      </c>
      <c r="AE16" s="66" t="s">
        <v>205</v>
      </c>
      <c r="AF16" s="66" t="s">
        <v>205</v>
      </c>
      <c r="AG16" s="66" t="s">
        <v>182</v>
      </c>
      <c r="AH16" s="66" t="s">
        <v>204</v>
      </c>
      <c r="AI16" s="66">
        <v>0.05</v>
      </c>
      <c r="AJ16" s="66" t="s">
        <v>182</v>
      </c>
      <c r="AK16" s="66" t="s">
        <v>205</v>
      </c>
      <c r="AL16" s="66" t="s">
        <v>205</v>
      </c>
      <c r="AM16" s="66" t="s">
        <v>175</v>
      </c>
      <c r="AN16" s="66" t="s">
        <v>207</v>
      </c>
    </row>
    <row r="17" spans="2:40" x14ac:dyDescent="0.3">
      <c r="B17" s="81">
        <f>((B10)+(B12)+(B14)+(B16))</f>
        <v>1</v>
      </c>
      <c r="C17" s="81">
        <f t="shared" ref="C17:AN17" si="0">((C10)+(C12)+(C14)+(C16))</f>
        <v>1</v>
      </c>
      <c r="D17" s="81">
        <f t="shared" si="0"/>
        <v>1</v>
      </c>
      <c r="E17" s="81">
        <f t="shared" si="0"/>
        <v>1</v>
      </c>
      <c r="F17" s="81">
        <f t="shared" si="0"/>
        <v>1</v>
      </c>
      <c r="G17" s="81">
        <f t="shared" si="0"/>
        <v>1</v>
      </c>
      <c r="H17" s="81">
        <f t="shared" si="0"/>
        <v>1</v>
      </c>
      <c r="I17" s="81">
        <f t="shared" si="0"/>
        <v>1</v>
      </c>
      <c r="J17" s="81">
        <f t="shared" si="0"/>
        <v>1</v>
      </c>
      <c r="K17" s="81">
        <f t="shared" si="0"/>
        <v>1</v>
      </c>
      <c r="L17" s="81">
        <f t="shared" si="0"/>
        <v>1</v>
      </c>
      <c r="M17" s="81">
        <f t="shared" si="0"/>
        <v>1</v>
      </c>
      <c r="N17" s="81">
        <f t="shared" si="0"/>
        <v>1</v>
      </c>
      <c r="O17" s="81">
        <f t="shared" si="0"/>
        <v>1</v>
      </c>
      <c r="P17" s="81">
        <f t="shared" si="0"/>
        <v>0.99999999999999989</v>
      </c>
      <c r="Q17" s="81">
        <f t="shared" si="0"/>
        <v>1</v>
      </c>
      <c r="R17" s="81">
        <f t="shared" si="0"/>
        <v>1</v>
      </c>
      <c r="S17" s="81">
        <f t="shared" si="0"/>
        <v>1</v>
      </c>
      <c r="T17" s="81">
        <f t="shared" si="0"/>
        <v>1</v>
      </c>
      <c r="U17" s="81">
        <f t="shared" si="0"/>
        <v>1</v>
      </c>
      <c r="V17" s="81">
        <f t="shared" si="0"/>
        <v>1</v>
      </c>
      <c r="W17" s="81">
        <f t="shared" si="0"/>
        <v>1</v>
      </c>
      <c r="X17" s="81">
        <f t="shared" si="0"/>
        <v>1</v>
      </c>
      <c r="Y17" s="81">
        <f t="shared" si="0"/>
        <v>1</v>
      </c>
      <c r="Z17" s="81">
        <f t="shared" si="0"/>
        <v>1</v>
      </c>
      <c r="AA17" s="81">
        <f t="shared" si="0"/>
        <v>0.99999999999999989</v>
      </c>
      <c r="AB17" s="81">
        <f t="shared" si="0"/>
        <v>0.99999999999999989</v>
      </c>
      <c r="AC17" s="81">
        <f t="shared" si="0"/>
        <v>1</v>
      </c>
      <c r="AD17" s="81">
        <f t="shared" si="0"/>
        <v>1</v>
      </c>
      <c r="AE17" s="81">
        <f t="shared" si="0"/>
        <v>1</v>
      </c>
      <c r="AF17" s="81">
        <f t="shared" si="0"/>
        <v>1</v>
      </c>
      <c r="AG17" s="81">
        <f t="shared" si="0"/>
        <v>1</v>
      </c>
      <c r="AH17" s="81">
        <f t="shared" si="0"/>
        <v>1</v>
      </c>
      <c r="AI17" s="81">
        <f t="shared" si="0"/>
        <v>1</v>
      </c>
      <c r="AJ17" s="81">
        <f t="shared" si="0"/>
        <v>1</v>
      </c>
      <c r="AK17" s="81">
        <f t="shared" si="0"/>
        <v>1</v>
      </c>
      <c r="AL17" s="81">
        <f t="shared" si="0"/>
        <v>1</v>
      </c>
      <c r="AM17" s="81">
        <f t="shared" si="0"/>
        <v>1</v>
      </c>
      <c r="AN17" s="81">
        <f t="shared" si="0"/>
        <v>1</v>
      </c>
    </row>
  </sheetData>
  <sheetProtection algorithmName="SHA-512" hashValue="FaN7o1HfWKnbkzIjzIDUREfTOzxfsU8V7ZBNAzAN5dhEkIy17tKm1f8AWGgcQ4/jjgS3BT4ewmK8bgp4e0VVAQ==" saltValue="aJ2BpNqvCZ2Zdvdgc+NCHQ==" spinCount="100000" sheet="1" objects="1" scenarios="1"/>
  <mergeCells count="10">
    <mergeCell ref="B2:M2"/>
    <mergeCell ref="AB5:AF5"/>
    <mergeCell ref="AG5:AJ5"/>
    <mergeCell ref="AK5:AN5"/>
    <mergeCell ref="P5:AA5"/>
    <mergeCell ref="C5:D5"/>
    <mergeCell ref="E5:H5"/>
    <mergeCell ref="I5:K5"/>
    <mergeCell ref="L5:O5"/>
    <mergeCell ref="A3:D3"/>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5 B16:C16 E16 H16:J16 L16:O16 Q16:S16 U16:AB16 AE16:AH16 AJ16:AN16" numberStoredAsText="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N15"/>
  <sheetViews>
    <sheetView showGridLines="0" workbookViewId="0">
      <pane xSplit="2" topLeftCell="C1" activePane="topRight" state="frozen"/>
      <selection pane="topRight" activeCell="A3" sqref="A3:O3"/>
    </sheetView>
  </sheetViews>
  <sheetFormatPr defaultRowHeight="14.4" x14ac:dyDescent="0.3"/>
  <cols>
    <col min="1" max="1" width="41" customWidth="1"/>
    <col min="2" max="40" width="12.77734375" customWidth="1"/>
  </cols>
  <sheetData>
    <row r="1" spans="1:40" ht="21" x14ac:dyDescent="0.4">
      <c r="A1" s="58" t="str">
        <f>HYPERLINK("#Contents!A1","Return to Contents")</f>
        <v>Return to Contents</v>
      </c>
    </row>
    <row r="2" spans="1:40" s="92" customFormat="1" ht="43.2" customHeight="1" x14ac:dyDescent="0.3">
      <c r="B2" s="152" t="s">
        <v>688</v>
      </c>
      <c r="C2" s="152"/>
      <c r="D2" s="152"/>
      <c r="E2" s="152"/>
      <c r="F2" s="152"/>
      <c r="G2" s="152"/>
      <c r="H2" s="152"/>
      <c r="I2" s="152"/>
      <c r="J2" s="152"/>
      <c r="K2" s="152"/>
      <c r="L2" s="152"/>
      <c r="M2" s="152"/>
      <c r="AM2" s="59" t="s">
        <v>664</v>
      </c>
    </row>
    <row r="3" spans="1:40" s="93" customFormat="1" ht="30" customHeight="1" x14ac:dyDescent="0.4">
      <c r="A3" s="157" t="s">
        <v>692</v>
      </c>
      <c r="B3" s="158"/>
      <c r="C3" s="158"/>
      <c r="D3" s="158"/>
      <c r="E3" s="158"/>
      <c r="F3" s="158"/>
      <c r="G3" s="158"/>
      <c r="H3" s="158"/>
      <c r="I3" s="158"/>
      <c r="J3" s="158"/>
      <c r="K3" s="158"/>
      <c r="L3" s="158"/>
      <c r="M3" s="158"/>
      <c r="N3" s="158"/>
      <c r="O3" s="158"/>
    </row>
    <row r="4" spans="1:40" ht="6.6"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v>
      </c>
      <c r="C8" s="65" t="s">
        <v>234</v>
      </c>
      <c r="D8" s="65" t="s">
        <v>235</v>
      </c>
      <c r="E8" s="65" t="s">
        <v>236</v>
      </c>
      <c r="F8" s="65" t="s">
        <v>76</v>
      </c>
      <c r="G8" s="65" t="s">
        <v>503</v>
      </c>
      <c r="H8" s="65" t="s">
        <v>395</v>
      </c>
      <c r="I8" s="65" t="s">
        <v>238</v>
      </c>
      <c r="J8" s="65" t="s">
        <v>448</v>
      </c>
      <c r="K8" s="65" t="s">
        <v>80</v>
      </c>
      <c r="L8" s="65" t="s">
        <v>81</v>
      </c>
      <c r="M8" s="65" t="s">
        <v>96</v>
      </c>
      <c r="N8" s="65" t="s">
        <v>406</v>
      </c>
      <c r="O8" s="65" t="s">
        <v>84</v>
      </c>
      <c r="P8" s="65" t="s">
        <v>243</v>
      </c>
      <c r="Q8" s="65" t="s">
        <v>93</v>
      </c>
      <c r="R8" s="65" t="s">
        <v>87</v>
      </c>
      <c r="S8" s="65" t="s">
        <v>57</v>
      </c>
      <c r="T8" s="65" t="s">
        <v>88</v>
      </c>
      <c r="U8" s="65" t="s">
        <v>90</v>
      </c>
      <c r="V8" s="65" t="s">
        <v>91</v>
      </c>
      <c r="W8" s="65" t="s">
        <v>241</v>
      </c>
      <c r="X8" s="65" t="s">
        <v>93</v>
      </c>
      <c r="Y8" s="65" t="s">
        <v>56</v>
      </c>
      <c r="Z8" s="65" t="s">
        <v>219</v>
      </c>
      <c r="AA8" s="65" t="s">
        <v>96</v>
      </c>
      <c r="AB8" s="65" t="s">
        <v>243</v>
      </c>
      <c r="AC8" s="65" t="s">
        <v>98</v>
      </c>
      <c r="AD8" s="65" t="s">
        <v>99</v>
      </c>
      <c r="AE8" s="65" t="s">
        <v>100</v>
      </c>
      <c r="AF8" s="65" t="s">
        <v>101</v>
      </c>
      <c r="AG8" s="65" t="s">
        <v>339</v>
      </c>
      <c r="AH8" s="65" t="s">
        <v>103</v>
      </c>
      <c r="AI8" s="65" t="s">
        <v>58</v>
      </c>
      <c r="AJ8" s="65" t="s">
        <v>104</v>
      </c>
      <c r="AK8" s="65" t="s">
        <v>105</v>
      </c>
      <c r="AL8" s="65" t="s">
        <v>106</v>
      </c>
      <c r="AM8" s="65" t="s">
        <v>107</v>
      </c>
      <c r="AN8" s="65" t="s">
        <v>108</v>
      </c>
    </row>
    <row r="9" spans="1:40" ht="20.100000000000001" customHeight="1" x14ac:dyDescent="0.35">
      <c r="A9" s="62" t="s">
        <v>571</v>
      </c>
      <c r="B9" s="63" t="s">
        <v>600</v>
      </c>
      <c r="C9" s="63" t="s">
        <v>601</v>
      </c>
      <c r="D9" s="63" t="s">
        <v>602</v>
      </c>
      <c r="E9" s="63" t="s">
        <v>216</v>
      </c>
      <c r="F9" s="63" t="s">
        <v>603</v>
      </c>
      <c r="G9" s="63" t="s">
        <v>261</v>
      </c>
      <c r="H9" s="63" t="s">
        <v>438</v>
      </c>
      <c r="I9" s="63" t="s">
        <v>131</v>
      </c>
      <c r="J9" s="63" t="s">
        <v>604</v>
      </c>
      <c r="K9" s="63" t="s">
        <v>527</v>
      </c>
      <c r="L9" s="63" t="s">
        <v>605</v>
      </c>
      <c r="M9" s="63" t="s">
        <v>291</v>
      </c>
      <c r="N9" s="63" t="s">
        <v>240</v>
      </c>
      <c r="O9" s="63" t="s">
        <v>350</v>
      </c>
      <c r="P9" s="63" t="s">
        <v>216</v>
      </c>
      <c r="Q9" s="63" t="s">
        <v>414</v>
      </c>
      <c r="R9" s="63" t="s">
        <v>284</v>
      </c>
      <c r="S9" s="63" t="s">
        <v>117</v>
      </c>
      <c r="T9" s="63" t="s">
        <v>284</v>
      </c>
      <c r="U9" s="63" t="s">
        <v>220</v>
      </c>
      <c r="V9" s="63" t="s">
        <v>118</v>
      </c>
      <c r="W9" s="63" t="s">
        <v>351</v>
      </c>
      <c r="X9" s="63" t="s">
        <v>282</v>
      </c>
      <c r="Y9" s="63" t="s">
        <v>304</v>
      </c>
      <c r="Z9" s="63" t="s">
        <v>94</v>
      </c>
      <c r="AA9" s="63" t="s">
        <v>291</v>
      </c>
      <c r="AB9" s="63" t="s">
        <v>223</v>
      </c>
      <c r="AC9" s="63" t="s">
        <v>294</v>
      </c>
      <c r="AD9" s="63" t="s">
        <v>427</v>
      </c>
      <c r="AE9" s="63" t="s">
        <v>251</v>
      </c>
      <c r="AF9" s="63" t="s">
        <v>606</v>
      </c>
      <c r="AG9" s="63" t="s">
        <v>259</v>
      </c>
      <c r="AH9" s="63" t="s">
        <v>307</v>
      </c>
      <c r="AI9" s="63" t="s">
        <v>91</v>
      </c>
      <c r="AJ9" s="63" t="s">
        <v>494</v>
      </c>
      <c r="AK9" s="63" t="s">
        <v>607</v>
      </c>
      <c r="AL9" s="63" t="s">
        <v>218</v>
      </c>
      <c r="AM9" s="63" t="s">
        <v>50</v>
      </c>
      <c r="AN9" s="63" t="s">
        <v>131</v>
      </c>
    </row>
    <row r="10" spans="1:40" ht="20.100000000000001" customHeight="1" x14ac:dyDescent="0.35">
      <c r="A10" s="64" t="s">
        <v>575</v>
      </c>
      <c r="B10" s="66" t="s">
        <v>138</v>
      </c>
      <c r="C10" s="66" t="s">
        <v>434</v>
      </c>
      <c r="D10" s="66" t="s">
        <v>145</v>
      </c>
      <c r="E10" s="66" t="s">
        <v>149</v>
      </c>
      <c r="F10" s="66" t="s">
        <v>499</v>
      </c>
      <c r="G10" s="66" t="s">
        <v>155</v>
      </c>
      <c r="H10" s="66" t="s">
        <v>151</v>
      </c>
      <c r="I10" s="66" t="s">
        <v>434</v>
      </c>
      <c r="J10" s="66" t="s">
        <v>499</v>
      </c>
      <c r="K10" s="66" t="s">
        <v>154</v>
      </c>
      <c r="L10" s="66" t="s">
        <v>136</v>
      </c>
      <c r="M10" s="66" t="s">
        <v>138</v>
      </c>
      <c r="N10" s="66" t="s">
        <v>146</v>
      </c>
      <c r="O10" s="66" t="s">
        <v>359</v>
      </c>
      <c r="P10" s="66" t="s">
        <v>358</v>
      </c>
      <c r="Q10" s="66" t="s">
        <v>141</v>
      </c>
      <c r="R10" s="66" t="s">
        <v>229</v>
      </c>
      <c r="S10" s="66" t="s">
        <v>144</v>
      </c>
      <c r="T10" s="66" t="s">
        <v>226</v>
      </c>
      <c r="U10" s="66" t="s">
        <v>145</v>
      </c>
      <c r="V10" s="66" t="s">
        <v>608</v>
      </c>
      <c r="W10" s="66" t="s">
        <v>151</v>
      </c>
      <c r="X10" s="66" t="s">
        <v>142</v>
      </c>
      <c r="Y10" s="66" t="s">
        <v>546</v>
      </c>
      <c r="Z10" s="66" t="s">
        <v>404</v>
      </c>
      <c r="AA10" s="66" t="s">
        <v>138</v>
      </c>
      <c r="AB10" s="66" t="s">
        <v>298</v>
      </c>
      <c r="AC10" s="66" t="s">
        <v>281</v>
      </c>
      <c r="AD10" s="66" t="s">
        <v>155</v>
      </c>
      <c r="AE10" s="66" t="s">
        <v>298</v>
      </c>
      <c r="AF10" s="66" t="s">
        <v>410</v>
      </c>
      <c r="AG10" s="66" t="s">
        <v>133</v>
      </c>
      <c r="AH10" s="66" t="s">
        <v>288</v>
      </c>
      <c r="AI10" s="66" t="s">
        <v>361</v>
      </c>
      <c r="AJ10" s="66" t="s">
        <v>502</v>
      </c>
      <c r="AK10" s="66" t="s">
        <v>410</v>
      </c>
      <c r="AL10" s="66" t="s">
        <v>288</v>
      </c>
      <c r="AM10" s="66" t="s">
        <v>309</v>
      </c>
      <c r="AN10" s="66" t="s">
        <v>137</v>
      </c>
    </row>
    <row r="11" spans="1:40" ht="20.100000000000001" customHeight="1" x14ac:dyDescent="0.35">
      <c r="A11" s="62" t="s">
        <v>556</v>
      </c>
      <c r="B11" s="63" t="s">
        <v>449</v>
      </c>
      <c r="C11" s="63" t="s">
        <v>111</v>
      </c>
      <c r="D11" s="63" t="s">
        <v>110</v>
      </c>
      <c r="E11" s="63" t="s">
        <v>190</v>
      </c>
      <c r="F11" s="63" t="s">
        <v>337</v>
      </c>
      <c r="G11" s="63" t="s">
        <v>442</v>
      </c>
      <c r="H11" s="63" t="s">
        <v>307</v>
      </c>
      <c r="I11" s="63" t="s">
        <v>609</v>
      </c>
      <c r="J11" s="63" t="s">
        <v>277</v>
      </c>
      <c r="K11" s="63" t="s">
        <v>564</v>
      </c>
      <c r="L11" s="63" t="s">
        <v>610</v>
      </c>
      <c r="M11" s="63" t="s">
        <v>212</v>
      </c>
      <c r="N11" s="63" t="s">
        <v>188</v>
      </c>
      <c r="O11" s="63" t="s">
        <v>123</v>
      </c>
      <c r="P11" s="63" t="s">
        <v>109</v>
      </c>
      <c r="Q11" s="63" t="s">
        <v>386</v>
      </c>
      <c r="R11" s="63" t="s">
        <v>52</v>
      </c>
      <c r="S11" s="63" t="s">
        <v>50</v>
      </c>
      <c r="T11" s="63" t="s">
        <v>58</v>
      </c>
      <c r="U11" s="63" t="s">
        <v>118</v>
      </c>
      <c r="V11" s="63" t="s">
        <v>94</v>
      </c>
      <c r="W11" s="63" t="s">
        <v>374</v>
      </c>
      <c r="X11" s="63" t="s">
        <v>236</v>
      </c>
      <c r="Y11" s="63" t="s">
        <v>50</v>
      </c>
      <c r="Z11" s="63" t="s">
        <v>117</v>
      </c>
      <c r="AA11" s="63" t="s">
        <v>194</v>
      </c>
      <c r="AB11" s="63" t="s">
        <v>312</v>
      </c>
      <c r="AC11" s="63" t="s">
        <v>366</v>
      </c>
      <c r="AD11" s="63" t="s">
        <v>374</v>
      </c>
      <c r="AE11" s="63" t="s">
        <v>243</v>
      </c>
      <c r="AF11" s="63" t="s">
        <v>306</v>
      </c>
      <c r="AG11" s="63" t="s">
        <v>113</v>
      </c>
      <c r="AH11" s="63" t="s">
        <v>162</v>
      </c>
      <c r="AI11" s="63" t="s">
        <v>107</v>
      </c>
      <c r="AJ11" s="63" t="s">
        <v>75</v>
      </c>
      <c r="AK11" s="63" t="s">
        <v>295</v>
      </c>
      <c r="AL11" s="63" t="s">
        <v>293</v>
      </c>
      <c r="AM11" s="63" t="s">
        <v>117</v>
      </c>
      <c r="AN11" s="63" t="s">
        <v>507</v>
      </c>
    </row>
    <row r="12" spans="1:40" ht="20.100000000000001" customHeight="1" x14ac:dyDescent="0.35">
      <c r="A12" s="64" t="s">
        <v>566</v>
      </c>
      <c r="B12" s="66" t="s">
        <v>148</v>
      </c>
      <c r="C12" s="66" t="s">
        <v>263</v>
      </c>
      <c r="D12" s="66" t="s">
        <v>135</v>
      </c>
      <c r="E12" s="66" t="s">
        <v>133</v>
      </c>
      <c r="F12" s="66" t="s">
        <v>174</v>
      </c>
      <c r="G12" s="66" t="s">
        <v>185</v>
      </c>
      <c r="H12" s="66" t="s">
        <v>281</v>
      </c>
      <c r="I12" s="66" t="s">
        <v>360</v>
      </c>
      <c r="J12" s="66" t="s">
        <v>178</v>
      </c>
      <c r="K12" s="66" t="s">
        <v>151</v>
      </c>
      <c r="L12" s="66" t="s">
        <v>229</v>
      </c>
      <c r="M12" s="66" t="s">
        <v>360</v>
      </c>
      <c r="N12" s="66" t="s">
        <v>263</v>
      </c>
      <c r="O12" s="66" t="s">
        <v>360</v>
      </c>
      <c r="P12" s="66" t="s">
        <v>149</v>
      </c>
      <c r="Q12" s="66" t="s">
        <v>175</v>
      </c>
      <c r="R12" s="66" t="s">
        <v>152</v>
      </c>
      <c r="S12" s="66" t="s">
        <v>611</v>
      </c>
      <c r="T12" s="66" t="s">
        <v>133</v>
      </c>
      <c r="U12" s="66" t="s">
        <v>184</v>
      </c>
      <c r="V12" s="66" t="s">
        <v>175</v>
      </c>
      <c r="W12" s="66" t="s">
        <v>134</v>
      </c>
      <c r="X12" s="66" t="s">
        <v>229</v>
      </c>
      <c r="Y12" s="66" t="s">
        <v>202</v>
      </c>
      <c r="Z12" s="66" t="s">
        <v>299</v>
      </c>
      <c r="AA12" s="66" t="s">
        <v>263</v>
      </c>
      <c r="AB12" s="66" t="s">
        <v>150</v>
      </c>
      <c r="AC12" s="66" t="s">
        <v>288</v>
      </c>
      <c r="AD12" s="66" t="s">
        <v>184</v>
      </c>
      <c r="AE12" s="66" t="s">
        <v>153</v>
      </c>
      <c r="AF12" s="66" t="s">
        <v>175</v>
      </c>
      <c r="AG12" s="66">
        <v>0.39</v>
      </c>
      <c r="AH12" s="66" t="s">
        <v>137</v>
      </c>
      <c r="AI12" s="66" t="s">
        <v>135</v>
      </c>
      <c r="AJ12" s="66">
        <v>0.23</v>
      </c>
      <c r="AK12" s="66" t="s">
        <v>156</v>
      </c>
      <c r="AL12" s="66" t="s">
        <v>149</v>
      </c>
      <c r="AM12" s="66" t="s">
        <v>206</v>
      </c>
      <c r="AN12" s="66" t="s">
        <v>154</v>
      </c>
    </row>
    <row r="13" spans="1:40" ht="20.100000000000001" customHeight="1" x14ac:dyDescent="0.35">
      <c r="A13" s="62" t="s">
        <v>389</v>
      </c>
      <c r="B13" s="63" t="s">
        <v>310</v>
      </c>
      <c r="C13" s="63" t="s">
        <v>106</v>
      </c>
      <c r="D13" s="63" t="s">
        <v>213</v>
      </c>
      <c r="E13" s="63" t="s">
        <v>284</v>
      </c>
      <c r="F13" s="63" t="s">
        <v>198</v>
      </c>
      <c r="G13" s="63" t="s">
        <v>199</v>
      </c>
      <c r="H13" s="63" t="s">
        <v>191</v>
      </c>
      <c r="I13" s="63" t="s">
        <v>119</v>
      </c>
      <c r="J13" s="63" t="s">
        <v>87</v>
      </c>
      <c r="K13" s="63" t="s">
        <v>224</v>
      </c>
      <c r="L13" s="63" t="s">
        <v>122</v>
      </c>
      <c r="M13" s="63" t="s">
        <v>211</v>
      </c>
      <c r="N13" s="63" t="s">
        <v>304</v>
      </c>
      <c r="O13" s="63" t="s">
        <v>221</v>
      </c>
      <c r="P13" s="63" t="s">
        <v>197</v>
      </c>
      <c r="Q13" s="63" t="s">
        <v>293</v>
      </c>
      <c r="R13" s="63" t="s">
        <v>94</v>
      </c>
      <c r="S13" s="63" t="s">
        <v>115</v>
      </c>
      <c r="T13" s="63" t="s">
        <v>219</v>
      </c>
      <c r="U13" s="63" t="s">
        <v>50</v>
      </c>
      <c r="V13" s="63" t="s">
        <v>115</v>
      </c>
      <c r="W13" s="63" t="s">
        <v>95</v>
      </c>
      <c r="X13" s="63" t="s">
        <v>130</v>
      </c>
      <c r="Y13" s="63" t="s">
        <v>50</v>
      </c>
      <c r="Z13" s="63" t="s">
        <v>115</v>
      </c>
      <c r="AA13" s="63" t="s">
        <v>90</v>
      </c>
      <c r="AB13" s="63" t="s">
        <v>95</v>
      </c>
      <c r="AC13" s="63" t="s">
        <v>51</v>
      </c>
      <c r="AD13" s="63" t="s">
        <v>293</v>
      </c>
      <c r="AE13" s="63" t="s">
        <v>89</v>
      </c>
      <c r="AF13" s="63" t="s">
        <v>198</v>
      </c>
      <c r="AG13" s="63" t="s">
        <v>370</v>
      </c>
      <c r="AH13" s="63" t="s">
        <v>211</v>
      </c>
      <c r="AI13" s="63" t="s">
        <v>115</v>
      </c>
      <c r="AJ13" s="63" t="s">
        <v>36</v>
      </c>
      <c r="AK13" s="63" t="s">
        <v>199</v>
      </c>
      <c r="AL13" s="63" t="s">
        <v>284</v>
      </c>
      <c r="AM13" s="63" t="s">
        <v>117</v>
      </c>
      <c r="AN13" s="63" t="s">
        <v>373</v>
      </c>
    </row>
    <row r="14" spans="1:40" ht="20.100000000000001" customHeight="1" x14ac:dyDescent="0.35">
      <c r="A14" s="64" t="s">
        <v>390</v>
      </c>
      <c r="B14" s="66" t="s">
        <v>180</v>
      </c>
      <c r="C14" s="66" t="s">
        <v>203</v>
      </c>
      <c r="D14" s="66">
        <v>0.1</v>
      </c>
      <c r="E14" s="66" t="s">
        <v>225</v>
      </c>
      <c r="F14" s="66" t="s">
        <v>228</v>
      </c>
      <c r="G14" s="66" t="s">
        <v>203</v>
      </c>
      <c r="H14" s="66">
        <v>0.13</v>
      </c>
      <c r="I14" s="66" t="s">
        <v>202</v>
      </c>
      <c r="J14" s="66" t="s">
        <v>225</v>
      </c>
      <c r="K14" s="66" t="s">
        <v>187</v>
      </c>
      <c r="L14" s="66" t="s">
        <v>203</v>
      </c>
      <c r="M14" s="66" t="s">
        <v>203</v>
      </c>
      <c r="N14" s="66">
        <v>0.08</v>
      </c>
      <c r="O14" s="66" t="s">
        <v>228</v>
      </c>
      <c r="P14" s="66" t="s">
        <v>144</v>
      </c>
      <c r="Q14" s="66" t="s">
        <v>228</v>
      </c>
      <c r="R14" s="66" t="s">
        <v>182</v>
      </c>
      <c r="S14" s="66" t="s">
        <v>140</v>
      </c>
      <c r="T14" s="66" t="s">
        <v>202</v>
      </c>
      <c r="U14" s="66" t="s">
        <v>179</v>
      </c>
      <c r="V14" s="66" t="s">
        <v>140</v>
      </c>
      <c r="W14" s="66" t="s">
        <v>228</v>
      </c>
      <c r="X14" s="66" t="s">
        <v>202</v>
      </c>
      <c r="Y14" s="66" t="s">
        <v>180</v>
      </c>
      <c r="Z14" s="66" t="s">
        <v>140</v>
      </c>
      <c r="AA14" s="66" t="s">
        <v>144</v>
      </c>
      <c r="AB14" s="66" t="s">
        <v>203</v>
      </c>
      <c r="AC14" s="66" t="s">
        <v>202</v>
      </c>
      <c r="AD14" s="66" t="s">
        <v>144</v>
      </c>
      <c r="AE14" s="66" t="s">
        <v>202</v>
      </c>
      <c r="AF14" s="66" t="s">
        <v>202</v>
      </c>
      <c r="AG14" s="66">
        <v>0.1</v>
      </c>
      <c r="AH14" s="66" t="s">
        <v>207</v>
      </c>
      <c r="AI14" s="66" t="s">
        <v>140</v>
      </c>
      <c r="AJ14" s="66">
        <v>0.13</v>
      </c>
      <c r="AK14" s="66">
        <v>0.09</v>
      </c>
      <c r="AL14" s="66" t="s">
        <v>183</v>
      </c>
      <c r="AM14" s="66" t="s">
        <v>187</v>
      </c>
      <c r="AN14" s="66" t="s">
        <v>180</v>
      </c>
    </row>
    <row r="15" spans="1:40" x14ac:dyDescent="0.3">
      <c r="B15" s="81">
        <f>((B10)+(B12)+(B14))</f>
        <v>1.0000000000000002</v>
      </c>
      <c r="C15" s="81">
        <f t="shared" ref="C15:AN15" si="0">((C10)+(C12)+(C14))</f>
        <v>0.99999999999999989</v>
      </c>
      <c r="D15" s="81">
        <f t="shared" si="0"/>
        <v>1</v>
      </c>
      <c r="E15" s="81">
        <f t="shared" si="0"/>
        <v>0.99999999999999989</v>
      </c>
      <c r="F15" s="81">
        <f t="shared" si="0"/>
        <v>1</v>
      </c>
      <c r="G15" s="81">
        <f t="shared" si="0"/>
        <v>1</v>
      </c>
      <c r="H15" s="81">
        <f t="shared" si="0"/>
        <v>1</v>
      </c>
      <c r="I15" s="81">
        <f t="shared" si="0"/>
        <v>0.99999999999999989</v>
      </c>
      <c r="J15" s="81">
        <f t="shared" si="0"/>
        <v>1</v>
      </c>
      <c r="K15" s="81">
        <f t="shared" si="0"/>
        <v>1</v>
      </c>
      <c r="L15" s="81">
        <f t="shared" si="0"/>
        <v>1</v>
      </c>
      <c r="M15" s="81">
        <f t="shared" si="0"/>
        <v>1</v>
      </c>
      <c r="N15" s="81">
        <f t="shared" si="0"/>
        <v>0.99999999999999989</v>
      </c>
      <c r="O15" s="81">
        <f t="shared" si="0"/>
        <v>0.99999999999999989</v>
      </c>
      <c r="P15" s="81">
        <f t="shared" si="0"/>
        <v>1</v>
      </c>
      <c r="Q15" s="81">
        <f t="shared" si="0"/>
        <v>1</v>
      </c>
      <c r="R15" s="81">
        <f t="shared" si="0"/>
        <v>1</v>
      </c>
      <c r="S15" s="81">
        <f t="shared" si="0"/>
        <v>1</v>
      </c>
      <c r="T15" s="81">
        <f t="shared" si="0"/>
        <v>1</v>
      </c>
      <c r="U15" s="81">
        <f t="shared" si="0"/>
        <v>1</v>
      </c>
      <c r="V15" s="81">
        <f t="shared" si="0"/>
        <v>1</v>
      </c>
      <c r="W15" s="81">
        <f t="shared" si="0"/>
        <v>0.99999999999999989</v>
      </c>
      <c r="X15" s="81">
        <f t="shared" si="0"/>
        <v>1</v>
      </c>
      <c r="Y15" s="81">
        <f t="shared" si="0"/>
        <v>1</v>
      </c>
      <c r="Z15" s="81">
        <f t="shared" si="0"/>
        <v>1</v>
      </c>
      <c r="AA15" s="81">
        <f t="shared" si="0"/>
        <v>1</v>
      </c>
      <c r="AB15" s="81">
        <f t="shared" si="0"/>
        <v>1</v>
      </c>
      <c r="AC15" s="81">
        <f t="shared" si="0"/>
        <v>1</v>
      </c>
      <c r="AD15" s="81">
        <f t="shared" si="0"/>
        <v>1</v>
      </c>
      <c r="AE15" s="81">
        <f t="shared" si="0"/>
        <v>1</v>
      </c>
      <c r="AF15" s="81">
        <f t="shared" si="0"/>
        <v>1</v>
      </c>
      <c r="AG15" s="81">
        <f t="shared" si="0"/>
        <v>1</v>
      </c>
      <c r="AH15" s="81">
        <f t="shared" si="0"/>
        <v>1</v>
      </c>
      <c r="AI15" s="81">
        <f t="shared" si="0"/>
        <v>1</v>
      </c>
      <c r="AJ15" s="81">
        <f t="shared" si="0"/>
        <v>1</v>
      </c>
      <c r="AK15" s="81">
        <f t="shared" si="0"/>
        <v>1</v>
      </c>
      <c r="AL15" s="81">
        <f t="shared" si="0"/>
        <v>1</v>
      </c>
      <c r="AM15" s="81">
        <f t="shared" si="0"/>
        <v>1</v>
      </c>
      <c r="AN15" s="81">
        <f t="shared" si="0"/>
        <v>0.99999999999999989</v>
      </c>
    </row>
  </sheetData>
  <sheetProtection algorithmName="SHA-512" hashValue="arelfoX5tAk6YAxZVOV6hjm0F5hb+IKO5SSZSIIVX7XkzQG5oNJfeQGrK8aA+BUFFz020RwlM4527X9377sgGA==" saltValue="hY0Hf+VkghWf4XmhpCBwHg==" spinCount="100000" sheet="1" objects="1" scenarios="1"/>
  <mergeCells count="10">
    <mergeCell ref="B2:M2"/>
    <mergeCell ref="AB5:AF5"/>
    <mergeCell ref="AG5:AJ5"/>
    <mergeCell ref="AK5:AN5"/>
    <mergeCell ref="P5:AA5"/>
    <mergeCell ref="A3:O3"/>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1 B14:C14 E14:G14 I14:M14 O14:AF14 AH14:AI14 AL14:AN14 B13:AN13 B12:AF12 AH12:AI12 AK12:AN12" numberStoredAsText="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N21"/>
  <sheetViews>
    <sheetView showGridLines="0" workbookViewId="0">
      <pane xSplit="2" topLeftCell="C1" activePane="topRight" state="frozen"/>
      <selection pane="topRight" activeCell="A3" sqref="A3:L3"/>
    </sheetView>
  </sheetViews>
  <sheetFormatPr defaultRowHeight="14.4" x14ac:dyDescent="0.3"/>
  <cols>
    <col min="1" max="1" width="36.44140625" customWidth="1"/>
    <col min="2" max="40" width="12.77734375" customWidth="1"/>
  </cols>
  <sheetData>
    <row r="1" spans="1:40" ht="21" x14ac:dyDescent="0.4">
      <c r="A1" s="58" t="str">
        <f>HYPERLINK("#Contents!A1","Return to Contents")</f>
        <v>Return to Contents</v>
      </c>
    </row>
    <row r="2" spans="1:40" s="92" customFormat="1" ht="43.2" customHeight="1" x14ac:dyDescent="0.3">
      <c r="B2" s="152" t="s">
        <v>688</v>
      </c>
      <c r="C2" s="152"/>
      <c r="D2" s="152"/>
      <c r="E2" s="152"/>
      <c r="F2" s="152"/>
      <c r="G2" s="152"/>
      <c r="H2" s="152"/>
      <c r="I2" s="152"/>
      <c r="J2" s="152"/>
      <c r="K2" s="152"/>
      <c r="L2" s="152"/>
      <c r="M2" s="152"/>
    </row>
    <row r="3" spans="1:40" s="93" customFormat="1" ht="50.1" customHeight="1" x14ac:dyDescent="0.4">
      <c r="A3" s="157" t="s">
        <v>691</v>
      </c>
      <c r="B3" s="157"/>
      <c r="C3" s="157"/>
      <c r="D3" s="157"/>
      <c r="E3" s="157"/>
      <c r="F3" s="157"/>
      <c r="G3" s="157"/>
      <c r="H3" s="157"/>
      <c r="I3" s="157"/>
      <c r="J3" s="157"/>
      <c r="K3" s="157"/>
      <c r="L3" s="157"/>
      <c r="M3" s="95"/>
      <c r="N3" s="95"/>
      <c r="O3" s="95"/>
      <c r="AM3" s="59" t="s">
        <v>664</v>
      </c>
    </row>
    <row r="4" spans="1:40" ht="9"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233</v>
      </c>
      <c r="C8" s="65" t="s">
        <v>234</v>
      </c>
      <c r="D8" s="65" t="s">
        <v>74</v>
      </c>
      <c r="E8" s="65" t="s">
        <v>236</v>
      </c>
      <c r="F8" s="65" t="s">
        <v>76</v>
      </c>
      <c r="G8" s="65" t="s">
        <v>77</v>
      </c>
      <c r="H8" s="65" t="s">
        <v>333</v>
      </c>
      <c r="I8" s="65" t="s">
        <v>334</v>
      </c>
      <c r="J8" s="65" t="s">
        <v>448</v>
      </c>
      <c r="K8" s="65" t="s">
        <v>335</v>
      </c>
      <c r="L8" s="65" t="s">
        <v>555</v>
      </c>
      <c r="M8" s="65" t="s">
        <v>96</v>
      </c>
      <c r="N8" s="65" t="s">
        <v>406</v>
      </c>
      <c r="O8" s="65" t="s">
        <v>84</v>
      </c>
      <c r="P8" s="65" t="s">
        <v>85</v>
      </c>
      <c r="Q8" s="65" t="s">
        <v>420</v>
      </c>
      <c r="R8" s="65" t="s">
        <v>89</v>
      </c>
      <c r="S8" s="65" t="s">
        <v>50</v>
      </c>
      <c r="T8" s="65" t="s">
        <v>89</v>
      </c>
      <c r="U8" s="65" t="s">
        <v>90</v>
      </c>
      <c r="V8" s="65" t="s">
        <v>91</v>
      </c>
      <c r="W8" s="65" t="s">
        <v>92</v>
      </c>
      <c r="X8" s="65" t="s">
        <v>93</v>
      </c>
      <c r="Y8" s="65" t="s">
        <v>56</v>
      </c>
      <c r="Z8" s="65" t="s">
        <v>219</v>
      </c>
      <c r="AA8" s="65" t="s">
        <v>82</v>
      </c>
      <c r="AB8" s="65" t="s">
        <v>243</v>
      </c>
      <c r="AC8" s="65" t="s">
        <v>421</v>
      </c>
      <c r="AD8" s="65" t="s">
        <v>414</v>
      </c>
      <c r="AE8" s="65" t="s">
        <v>100</v>
      </c>
      <c r="AF8" s="65" t="s">
        <v>477</v>
      </c>
      <c r="AG8" s="65" t="s">
        <v>102</v>
      </c>
      <c r="AH8" s="65" t="s">
        <v>340</v>
      </c>
      <c r="AI8" s="65" t="s">
        <v>95</v>
      </c>
      <c r="AJ8" s="65" t="s">
        <v>612</v>
      </c>
      <c r="AK8" s="65" t="s">
        <v>341</v>
      </c>
      <c r="AL8" s="65" t="s">
        <v>196</v>
      </c>
      <c r="AM8" s="65" t="s">
        <v>107</v>
      </c>
      <c r="AN8" s="65" t="s">
        <v>108</v>
      </c>
    </row>
    <row r="9" spans="1:40" ht="20.100000000000001" customHeight="1" x14ac:dyDescent="0.35">
      <c r="A9" s="62" t="s">
        <v>613</v>
      </c>
      <c r="B9" s="63" t="s">
        <v>614</v>
      </c>
      <c r="C9" s="63" t="s">
        <v>615</v>
      </c>
      <c r="D9" s="63" t="s">
        <v>574</v>
      </c>
      <c r="E9" s="63" t="s">
        <v>224</v>
      </c>
      <c r="F9" s="63" t="s">
        <v>457</v>
      </c>
      <c r="G9" s="63" t="s">
        <v>486</v>
      </c>
      <c r="H9" s="63" t="s">
        <v>436</v>
      </c>
      <c r="I9" s="63" t="s">
        <v>616</v>
      </c>
      <c r="J9" s="63" t="s">
        <v>249</v>
      </c>
      <c r="K9" s="63" t="s">
        <v>474</v>
      </c>
      <c r="L9" s="63" t="s">
        <v>506</v>
      </c>
      <c r="M9" s="63" t="s">
        <v>160</v>
      </c>
      <c r="N9" s="63" t="s">
        <v>172</v>
      </c>
      <c r="O9" s="63" t="s">
        <v>270</v>
      </c>
      <c r="P9" s="63" t="s">
        <v>200</v>
      </c>
      <c r="Q9" s="63" t="s">
        <v>268</v>
      </c>
      <c r="R9" s="63" t="s">
        <v>121</v>
      </c>
      <c r="S9" s="63" t="s">
        <v>50</v>
      </c>
      <c r="T9" s="63" t="s">
        <v>220</v>
      </c>
      <c r="U9" s="63" t="s">
        <v>220</v>
      </c>
      <c r="V9" s="63" t="s">
        <v>171</v>
      </c>
      <c r="W9" s="63" t="s">
        <v>70</v>
      </c>
      <c r="X9" s="63" t="s">
        <v>508</v>
      </c>
      <c r="Y9" s="63" t="s">
        <v>58</v>
      </c>
      <c r="Z9" s="63" t="s">
        <v>115</v>
      </c>
      <c r="AA9" s="63" t="s">
        <v>164</v>
      </c>
      <c r="AB9" s="63" t="s">
        <v>260</v>
      </c>
      <c r="AC9" s="63" t="s">
        <v>398</v>
      </c>
      <c r="AD9" s="63" t="s">
        <v>295</v>
      </c>
      <c r="AE9" s="63" t="s">
        <v>382</v>
      </c>
      <c r="AF9" s="63" t="s">
        <v>584</v>
      </c>
      <c r="AG9" s="63" t="s">
        <v>617</v>
      </c>
      <c r="AH9" s="63" t="s">
        <v>125</v>
      </c>
      <c r="AI9" s="63" t="s">
        <v>57</v>
      </c>
      <c r="AJ9" s="63" t="s">
        <v>66</v>
      </c>
      <c r="AK9" s="63" t="s">
        <v>110</v>
      </c>
      <c r="AL9" s="63" t="s">
        <v>250</v>
      </c>
      <c r="AM9" s="63" t="s">
        <v>219</v>
      </c>
      <c r="AN9" s="63" t="s">
        <v>535</v>
      </c>
    </row>
    <row r="10" spans="1:40" ht="20.100000000000001" customHeight="1" x14ac:dyDescent="0.35">
      <c r="A10" s="64" t="s">
        <v>618</v>
      </c>
      <c r="B10" s="66" t="s">
        <v>137</v>
      </c>
      <c r="C10" s="66" t="s">
        <v>134</v>
      </c>
      <c r="D10" s="66" t="s">
        <v>137</v>
      </c>
      <c r="E10" s="66" t="s">
        <v>358</v>
      </c>
      <c r="F10" s="66" t="s">
        <v>288</v>
      </c>
      <c r="G10" s="66" t="s">
        <v>137</v>
      </c>
      <c r="H10" s="66" t="s">
        <v>133</v>
      </c>
      <c r="I10" s="66" t="s">
        <v>132</v>
      </c>
      <c r="J10" s="66" t="s">
        <v>288</v>
      </c>
      <c r="K10" s="66" t="s">
        <v>137</v>
      </c>
      <c r="L10" s="66" t="s">
        <v>137</v>
      </c>
      <c r="M10" s="66" t="s">
        <v>142</v>
      </c>
      <c r="N10" s="66" t="s">
        <v>288</v>
      </c>
      <c r="O10" s="66" t="s">
        <v>288</v>
      </c>
      <c r="P10" s="66" t="s">
        <v>138</v>
      </c>
      <c r="Q10" s="66" t="s">
        <v>149</v>
      </c>
      <c r="R10" s="66" t="s">
        <v>149</v>
      </c>
      <c r="S10" s="66" t="s">
        <v>619</v>
      </c>
      <c r="T10" s="66" t="s">
        <v>358</v>
      </c>
      <c r="U10" s="66" t="s">
        <v>138</v>
      </c>
      <c r="V10" s="66" t="s">
        <v>495</v>
      </c>
      <c r="W10" s="66" t="s">
        <v>138</v>
      </c>
      <c r="X10" s="66" t="s">
        <v>288</v>
      </c>
      <c r="Y10" s="66" t="s">
        <v>151</v>
      </c>
      <c r="Z10" s="66" t="s">
        <v>140</v>
      </c>
      <c r="AA10" s="66" t="s">
        <v>145</v>
      </c>
      <c r="AB10" s="66" t="s">
        <v>132</v>
      </c>
      <c r="AC10" s="66" t="s">
        <v>136</v>
      </c>
      <c r="AD10" s="66" t="s">
        <v>155</v>
      </c>
      <c r="AE10" s="66" t="s">
        <v>134</v>
      </c>
      <c r="AF10" s="66" t="s">
        <v>226</v>
      </c>
      <c r="AG10" s="66" t="s">
        <v>137</v>
      </c>
      <c r="AH10" s="66" t="s">
        <v>145</v>
      </c>
      <c r="AI10" s="66" t="s">
        <v>229</v>
      </c>
      <c r="AJ10" s="66" t="s">
        <v>358</v>
      </c>
      <c r="AK10" s="66" t="s">
        <v>154</v>
      </c>
      <c r="AL10" s="66" t="s">
        <v>151</v>
      </c>
      <c r="AM10" s="66" t="s">
        <v>359</v>
      </c>
      <c r="AN10" s="66" t="s">
        <v>145</v>
      </c>
    </row>
    <row r="11" spans="1:40" ht="20.100000000000001" customHeight="1" x14ac:dyDescent="0.35">
      <c r="A11" s="62" t="s">
        <v>620</v>
      </c>
      <c r="B11" s="63" t="s">
        <v>621</v>
      </c>
      <c r="C11" s="63" t="s">
        <v>428</v>
      </c>
      <c r="D11" s="63" t="s">
        <v>501</v>
      </c>
      <c r="E11" s="63" t="s">
        <v>273</v>
      </c>
      <c r="F11" s="63" t="s">
        <v>252</v>
      </c>
      <c r="G11" s="63" t="s">
        <v>70</v>
      </c>
      <c r="H11" s="63" t="s">
        <v>167</v>
      </c>
      <c r="I11" s="63" t="s">
        <v>337</v>
      </c>
      <c r="J11" s="63" t="s">
        <v>209</v>
      </c>
      <c r="K11" s="63" t="s">
        <v>159</v>
      </c>
      <c r="L11" s="63" t="s">
        <v>272</v>
      </c>
      <c r="M11" s="63" t="s">
        <v>87</v>
      </c>
      <c r="N11" s="63" t="s">
        <v>199</v>
      </c>
      <c r="O11" s="63" t="s">
        <v>87</v>
      </c>
      <c r="P11" s="63" t="s">
        <v>58</v>
      </c>
      <c r="Q11" s="63" t="s">
        <v>271</v>
      </c>
      <c r="R11" s="63" t="s">
        <v>57</v>
      </c>
      <c r="S11" s="63" t="s">
        <v>115</v>
      </c>
      <c r="T11" s="63" t="s">
        <v>50</v>
      </c>
      <c r="U11" s="63" t="s">
        <v>94</v>
      </c>
      <c r="V11" s="63" t="s">
        <v>94</v>
      </c>
      <c r="W11" s="63" t="s">
        <v>167</v>
      </c>
      <c r="X11" s="63" t="s">
        <v>36</v>
      </c>
      <c r="Y11" s="63" t="s">
        <v>118</v>
      </c>
      <c r="Z11" s="63" t="s">
        <v>117</v>
      </c>
      <c r="AA11" s="63" t="s">
        <v>167</v>
      </c>
      <c r="AB11" s="63" t="s">
        <v>220</v>
      </c>
      <c r="AC11" s="63" t="s">
        <v>215</v>
      </c>
      <c r="AD11" s="63" t="s">
        <v>305</v>
      </c>
      <c r="AE11" s="63" t="s">
        <v>260</v>
      </c>
      <c r="AF11" s="63" t="s">
        <v>399</v>
      </c>
      <c r="AG11" s="63" t="s">
        <v>290</v>
      </c>
      <c r="AH11" s="63" t="s">
        <v>311</v>
      </c>
      <c r="AI11" s="63" t="s">
        <v>219</v>
      </c>
      <c r="AJ11" s="63" t="s">
        <v>409</v>
      </c>
      <c r="AK11" s="63" t="s">
        <v>431</v>
      </c>
      <c r="AL11" s="63" t="s">
        <v>211</v>
      </c>
      <c r="AM11" s="63" t="s">
        <v>115</v>
      </c>
      <c r="AN11" s="63" t="s">
        <v>252</v>
      </c>
    </row>
    <row r="12" spans="1:40" ht="20.100000000000001" customHeight="1" x14ac:dyDescent="0.35">
      <c r="A12" s="64" t="s">
        <v>622</v>
      </c>
      <c r="B12" s="66" t="s">
        <v>208</v>
      </c>
      <c r="C12" s="66" t="s">
        <v>187</v>
      </c>
      <c r="D12" s="66" t="s">
        <v>181</v>
      </c>
      <c r="E12" s="66" t="s">
        <v>174</v>
      </c>
      <c r="F12" s="66" t="s">
        <v>177</v>
      </c>
      <c r="G12" s="66" t="s">
        <v>176</v>
      </c>
      <c r="H12" s="66" t="s">
        <v>225</v>
      </c>
      <c r="I12" s="66" t="s">
        <v>181</v>
      </c>
      <c r="J12" s="66" t="s">
        <v>176</v>
      </c>
      <c r="K12" s="66" t="s">
        <v>183</v>
      </c>
      <c r="L12" s="66" t="s">
        <v>176</v>
      </c>
      <c r="M12" s="66" t="s">
        <v>208</v>
      </c>
      <c r="N12" s="66" t="s">
        <v>179</v>
      </c>
      <c r="O12" s="66" t="s">
        <v>206</v>
      </c>
      <c r="P12" s="66" t="s">
        <v>203</v>
      </c>
      <c r="Q12" s="66" t="s">
        <v>177</v>
      </c>
      <c r="R12" s="66" t="s">
        <v>206</v>
      </c>
      <c r="S12" s="66" t="s">
        <v>202</v>
      </c>
      <c r="T12" s="66" t="s">
        <v>183</v>
      </c>
      <c r="U12" s="66" t="s">
        <v>225</v>
      </c>
      <c r="V12" s="66" t="s">
        <v>227</v>
      </c>
      <c r="W12" s="66" t="s">
        <v>144</v>
      </c>
      <c r="X12" s="66" t="s">
        <v>227</v>
      </c>
      <c r="Y12" s="66" t="s">
        <v>177</v>
      </c>
      <c r="Z12" s="66" t="s">
        <v>229</v>
      </c>
      <c r="AA12" s="66" t="s">
        <v>183</v>
      </c>
      <c r="AB12" s="66" t="s">
        <v>180</v>
      </c>
      <c r="AC12" s="66" t="s">
        <v>179</v>
      </c>
      <c r="AD12" s="66" t="s">
        <v>203</v>
      </c>
      <c r="AE12" s="66" t="s">
        <v>176</v>
      </c>
      <c r="AF12" s="66" t="s">
        <v>175</v>
      </c>
      <c r="AG12" s="66" t="s">
        <v>179</v>
      </c>
      <c r="AH12" s="66" t="s">
        <v>208</v>
      </c>
      <c r="AI12" s="66" t="s">
        <v>176</v>
      </c>
      <c r="AJ12" s="66" t="s">
        <v>176</v>
      </c>
      <c r="AK12" s="66" t="s">
        <v>181</v>
      </c>
      <c r="AL12" s="66" t="s">
        <v>174</v>
      </c>
      <c r="AM12" s="66" t="s">
        <v>140</v>
      </c>
      <c r="AN12" s="66" t="s">
        <v>187</v>
      </c>
    </row>
    <row r="13" spans="1:40" ht="20.100000000000001" customHeight="1" x14ac:dyDescent="0.35">
      <c r="A13" s="62" t="s">
        <v>623</v>
      </c>
      <c r="B13" s="63" t="s">
        <v>364</v>
      </c>
      <c r="C13" s="63" t="s">
        <v>85</v>
      </c>
      <c r="D13" s="63" t="s">
        <v>214</v>
      </c>
      <c r="E13" s="63" t="s">
        <v>107</v>
      </c>
      <c r="F13" s="63" t="s">
        <v>216</v>
      </c>
      <c r="G13" s="63" t="s">
        <v>122</v>
      </c>
      <c r="H13" s="63" t="s">
        <v>311</v>
      </c>
      <c r="I13" s="63" t="s">
        <v>123</v>
      </c>
      <c r="J13" s="63" t="s">
        <v>370</v>
      </c>
      <c r="K13" s="63" t="s">
        <v>36</v>
      </c>
      <c r="L13" s="63" t="s">
        <v>290</v>
      </c>
      <c r="M13" s="63" t="s">
        <v>274</v>
      </c>
      <c r="N13" s="63" t="s">
        <v>198</v>
      </c>
      <c r="O13" s="63" t="s">
        <v>198</v>
      </c>
      <c r="P13" s="63" t="s">
        <v>276</v>
      </c>
      <c r="Q13" s="63" t="s">
        <v>166</v>
      </c>
      <c r="R13" s="63" t="s">
        <v>50</v>
      </c>
      <c r="S13" s="63" t="s">
        <v>115</v>
      </c>
      <c r="T13" s="63" t="s">
        <v>118</v>
      </c>
      <c r="U13" s="63" t="s">
        <v>117</v>
      </c>
      <c r="V13" s="63" t="s">
        <v>115</v>
      </c>
      <c r="W13" s="63" t="s">
        <v>195</v>
      </c>
      <c r="X13" s="63" t="s">
        <v>222</v>
      </c>
      <c r="Y13" s="63" t="s">
        <v>57</v>
      </c>
      <c r="Z13" s="63" t="s">
        <v>115</v>
      </c>
      <c r="AA13" s="63" t="s">
        <v>293</v>
      </c>
      <c r="AB13" s="63" t="s">
        <v>211</v>
      </c>
      <c r="AC13" s="63" t="s">
        <v>250</v>
      </c>
      <c r="AD13" s="63" t="s">
        <v>198</v>
      </c>
      <c r="AE13" s="63" t="s">
        <v>87</v>
      </c>
      <c r="AF13" s="63" t="s">
        <v>168</v>
      </c>
      <c r="AG13" s="63" t="s">
        <v>190</v>
      </c>
      <c r="AH13" s="63" t="s">
        <v>89</v>
      </c>
      <c r="AI13" s="63" t="s">
        <v>94</v>
      </c>
      <c r="AJ13" s="63" t="s">
        <v>270</v>
      </c>
      <c r="AK13" s="63" t="s">
        <v>70</v>
      </c>
      <c r="AL13" s="63" t="s">
        <v>53</v>
      </c>
      <c r="AM13" s="63" t="s">
        <v>94</v>
      </c>
      <c r="AN13" s="63" t="s">
        <v>291</v>
      </c>
    </row>
    <row r="14" spans="1:40" ht="20.100000000000001" customHeight="1" x14ac:dyDescent="0.35">
      <c r="A14" s="64" t="s">
        <v>624</v>
      </c>
      <c r="B14" s="66" t="s">
        <v>144</v>
      </c>
      <c r="C14" s="66" t="s">
        <v>179</v>
      </c>
      <c r="D14" s="66" t="s">
        <v>180</v>
      </c>
      <c r="E14" s="66" t="s">
        <v>264</v>
      </c>
      <c r="F14" s="66" t="s">
        <v>203</v>
      </c>
      <c r="G14" s="66" t="s">
        <v>179</v>
      </c>
      <c r="H14" s="66" t="s">
        <v>179</v>
      </c>
      <c r="I14" s="66" t="s">
        <v>203</v>
      </c>
      <c r="J14" s="66" t="s">
        <v>183</v>
      </c>
      <c r="K14" s="66" t="s">
        <v>208</v>
      </c>
      <c r="L14" s="66" t="s">
        <v>183</v>
      </c>
      <c r="M14" s="66" t="s">
        <v>183</v>
      </c>
      <c r="N14" s="66" t="s">
        <v>183</v>
      </c>
      <c r="O14" s="66" t="s">
        <v>181</v>
      </c>
      <c r="P14" s="66" t="s">
        <v>183</v>
      </c>
      <c r="Q14" s="66" t="s">
        <v>183</v>
      </c>
      <c r="R14" s="66" t="s">
        <v>203</v>
      </c>
      <c r="S14" s="66" t="s">
        <v>140</v>
      </c>
      <c r="T14" s="66" t="s">
        <v>174</v>
      </c>
      <c r="U14" s="66" t="s">
        <v>205</v>
      </c>
      <c r="V14" s="66" t="s">
        <v>140</v>
      </c>
      <c r="W14" s="66" t="s">
        <v>206</v>
      </c>
      <c r="X14" s="66" t="s">
        <v>180</v>
      </c>
      <c r="Y14" s="66" t="s">
        <v>183</v>
      </c>
      <c r="Z14" s="66" t="s">
        <v>140</v>
      </c>
      <c r="AA14" s="66" t="s">
        <v>227</v>
      </c>
      <c r="AB14" s="66" t="s">
        <v>179</v>
      </c>
      <c r="AC14" s="66" t="s">
        <v>183</v>
      </c>
      <c r="AD14" s="66" t="s">
        <v>206</v>
      </c>
      <c r="AE14" s="66" t="s">
        <v>202</v>
      </c>
      <c r="AF14" s="66" t="s">
        <v>187</v>
      </c>
      <c r="AG14" s="66" t="s">
        <v>144</v>
      </c>
      <c r="AH14" s="66" t="s">
        <v>202</v>
      </c>
      <c r="AI14" s="66" t="s">
        <v>183</v>
      </c>
      <c r="AJ14" s="66" t="s">
        <v>206</v>
      </c>
      <c r="AK14" s="66" t="s">
        <v>187</v>
      </c>
      <c r="AL14" s="66" t="s">
        <v>228</v>
      </c>
      <c r="AM14" s="66" t="s">
        <v>263</v>
      </c>
      <c r="AN14" s="66" t="s">
        <v>144</v>
      </c>
    </row>
    <row r="15" spans="1:40" ht="20.100000000000001" customHeight="1" x14ac:dyDescent="0.35">
      <c r="A15" s="62" t="s">
        <v>625</v>
      </c>
      <c r="B15" s="63" t="s">
        <v>283</v>
      </c>
      <c r="C15" s="63" t="s">
        <v>189</v>
      </c>
      <c r="D15" s="63" t="s">
        <v>399</v>
      </c>
      <c r="E15" s="63" t="s">
        <v>301</v>
      </c>
      <c r="F15" s="63" t="s">
        <v>260</v>
      </c>
      <c r="G15" s="63" t="s">
        <v>49</v>
      </c>
      <c r="H15" s="63" t="s">
        <v>285</v>
      </c>
      <c r="I15" s="63" t="s">
        <v>169</v>
      </c>
      <c r="J15" s="63" t="s">
        <v>370</v>
      </c>
      <c r="K15" s="63" t="s">
        <v>370</v>
      </c>
      <c r="L15" s="63" t="s">
        <v>164</v>
      </c>
      <c r="M15" s="63" t="s">
        <v>217</v>
      </c>
      <c r="N15" s="63" t="s">
        <v>371</v>
      </c>
      <c r="O15" s="63" t="s">
        <v>67</v>
      </c>
      <c r="P15" s="63" t="s">
        <v>276</v>
      </c>
      <c r="Q15" s="63" t="s">
        <v>215</v>
      </c>
      <c r="R15" s="63" t="s">
        <v>107</v>
      </c>
      <c r="S15" s="63" t="s">
        <v>115</v>
      </c>
      <c r="T15" s="63" t="s">
        <v>50</v>
      </c>
      <c r="U15" s="63" t="s">
        <v>50</v>
      </c>
      <c r="V15" s="63" t="s">
        <v>115</v>
      </c>
      <c r="W15" s="63" t="s">
        <v>197</v>
      </c>
      <c r="X15" s="63" t="s">
        <v>123</v>
      </c>
      <c r="Y15" s="63" t="s">
        <v>50</v>
      </c>
      <c r="Z15" s="63" t="s">
        <v>117</v>
      </c>
      <c r="AA15" s="63" t="s">
        <v>95</v>
      </c>
      <c r="AB15" s="63" t="s">
        <v>197</v>
      </c>
      <c r="AC15" s="63" t="s">
        <v>191</v>
      </c>
      <c r="AD15" s="63" t="s">
        <v>211</v>
      </c>
      <c r="AE15" s="63" t="s">
        <v>212</v>
      </c>
      <c r="AF15" s="63" t="s">
        <v>349</v>
      </c>
      <c r="AG15" s="63" t="s">
        <v>255</v>
      </c>
      <c r="AH15" s="63" t="s">
        <v>218</v>
      </c>
      <c r="AI15" s="63" t="s">
        <v>94</v>
      </c>
      <c r="AJ15" s="63" t="s">
        <v>371</v>
      </c>
      <c r="AK15" s="63" t="s">
        <v>123</v>
      </c>
      <c r="AL15" s="63" t="s">
        <v>197</v>
      </c>
      <c r="AM15" s="63" t="s">
        <v>115</v>
      </c>
      <c r="AN15" s="63" t="s">
        <v>275</v>
      </c>
    </row>
    <row r="16" spans="1:40" ht="20.100000000000001" customHeight="1" x14ac:dyDescent="0.35">
      <c r="A16" s="64" t="s">
        <v>626</v>
      </c>
      <c r="B16" s="66" t="s">
        <v>183</v>
      </c>
      <c r="C16" s="66" t="s">
        <v>180</v>
      </c>
      <c r="D16" s="66" t="s">
        <v>187</v>
      </c>
      <c r="E16" s="66" t="s">
        <v>156</v>
      </c>
      <c r="F16" s="66" t="s">
        <v>183</v>
      </c>
      <c r="G16" s="66" t="s">
        <v>202</v>
      </c>
      <c r="H16" s="66" t="s">
        <v>144</v>
      </c>
      <c r="I16" s="66" t="s">
        <v>183</v>
      </c>
      <c r="J16" s="66" t="s">
        <v>183</v>
      </c>
      <c r="K16" s="66" t="s">
        <v>183</v>
      </c>
      <c r="L16" s="66" t="s">
        <v>183</v>
      </c>
      <c r="M16" s="66" t="s">
        <v>204</v>
      </c>
      <c r="N16" s="66" t="s">
        <v>208</v>
      </c>
      <c r="O16" s="66" t="s">
        <v>202</v>
      </c>
      <c r="P16" s="66" t="s">
        <v>183</v>
      </c>
      <c r="Q16" s="66" t="s">
        <v>203</v>
      </c>
      <c r="R16" s="66" t="s">
        <v>208</v>
      </c>
      <c r="S16" s="66" t="s">
        <v>140</v>
      </c>
      <c r="T16" s="66" t="s">
        <v>180</v>
      </c>
      <c r="U16" s="66" t="s">
        <v>187</v>
      </c>
      <c r="V16" s="66" t="s">
        <v>140</v>
      </c>
      <c r="W16" s="66" t="s">
        <v>202</v>
      </c>
      <c r="X16" s="66" t="s">
        <v>179</v>
      </c>
      <c r="Y16" s="66" t="s">
        <v>228</v>
      </c>
      <c r="Z16" s="66" t="s">
        <v>299</v>
      </c>
      <c r="AA16" s="66" t="s">
        <v>225</v>
      </c>
      <c r="AB16" s="66" t="s">
        <v>144</v>
      </c>
      <c r="AC16" s="66" t="s">
        <v>144</v>
      </c>
      <c r="AD16" s="66" t="s">
        <v>225</v>
      </c>
      <c r="AE16" s="66" t="s">
        <v>208</v>
      </c>
      <c r="AF16" s="66" t="s">
        <v>180</v>
      </c>
      <c r="AG16" s="66" t="s">
        <v>206</v>
      </c>
      <c r="AH16" s="66" t="s">
        <v>183</v>
      </c>
      <c r="AI16" s="66" t="s">
        <v>180</v>
      </c>
      <c r="AJ16" s="66" t="s">
        <v>202</v>
      </c>
      <c r="AK16" s="66" t="s">
        <v>180</v>
      </c>
      <c r="AL16" s="66" t="s">
        <v>227</v>
      </c>
      <c r="AM16" s="66" t="s">
        <v>140</v>
      </c>
      <c r="AN16" s="66" t="s">
        <v>144</v>
      </c>
    </row>
    <row r="17" spans="1:40" ht="20.100000000000001" customHeight="1" x14ac:dyDescent="0.35">
      <c r="A17" s="62" t="s">
        <v>389</v>
      </c>
      <c r="B17" s="63" t="s">
        <v>374</v>
      </c>
      <c r="C17" s="63" t="s">
        <v>222</v>
      </c>
      <c r="D17" s="63" t="s">
        <v>293</v>
      </c>
      <c r="E17" s="63" t="s">
        <v>219</v>
      </c>
      <c r="F17" s="63" t="s">
        <v>191</v>
      </c>
      <c r="G17" s="63" t="s">
        <v>274</v>
      </c>
      <c r="H17" s="63" t="s">
        <v>58</v>
      </c>
      <c r="I17" s="63" t="s">
        <v>51</v>
      </c>
      <c r="J17" s="63" t="s">
        <v>87</v>
      </c>
      <c r="K17" s="63" t="s">
        <v>313</v>
      </c>
      <c r="L17" s="63" t="s">
        <v>285</v>
      </c>
      <c r="M17" s="63" t="s">
        <v>284</v>
      </c>
      <c r="N17" s="63" t="s">
        <v>58</v>
      </c>
      <c r="O17" s="63" t="s">
        <v>217</v>
      </c>
      <c r="P17" s="63" t="s">
        <v>50</v>
      </c>
      <c r="Q17" s="63" t="s">
        <v>88</v>
      </c>
      <c r="R17" s="63" t="s">
        <v>50</v>
      </c>
      <c r="S17" s="63" t="s">
        <v>115</v>
      </c>
      <c r="T17" s="63" t="s">
        <v>117</v>
      </c>
      <c r="U17" s="63" t="s">
        <v>57</v>
      </c>
      <c r="V17" s="63" t="s">
        <v>117</v>
      </c>
      <c r="W17" s="63" t="s">
        <v>50</v>
      </c>
      <c r="X17" s="63" t="s">
        <v>197</v>
      </c>
      <c r="Y17" s="63" t="s">
        <v>219</v>
      </c>
      <c r="Z17" s="63" t="s">
        <v>117</v>
      </c>
      <c r="AA17" s="63" t="s">
        <v>217</v>
      </c>
      <c r="AB17" s="63" t="s">
        <v>53</v>
      </c>
      <c r="AC17" s="63" t="s">
        <v>171</v>
      </c>
      <c r="AD17" s="63" t="s">
        <v>276</v>
      </c>
      <c r="AE17" s="63" t="s">
        <v>284</v>
      </c>
      <c r="AF17" s="63" t="s">
        <v>250</v>
      </c>
      <c r="AG17" s="63" t="s">
        <v>211</v>
      </c>
      <c r="AH17" s="63" t="s">
        <v>121</v>
      </c>
      <c r="AI17" s="63" t="s">
        <v>94</v>
      </c>
      <c r="AJ17" s="63" t="s">
        <v>222</v>
      </c>
      <c r="AK17" s="63" t="s">
        <v>109</v>
      </c>
      <c r="AL17" s="63" t="s">
        <v>117</v>
      </c>
      <c r="AM17" s="63" t="s">
        <v>117</v>
      </c>
      <c r="AN17" s="63" t="s">
        <v>195</v>
      </c>
    </row>
    <row r="18" spans="1:40" ht="20.100000000000001" customHeight="1" x14ac:dyDescent="0.35">
      <c r="A18" s="64" t="s">
        <v>390</v>
      </c>
      <c r="B18" s="66" t="s">
        <v>204</v>
      </c>
      <c r="C18" s="66">
        <v>7.0000000000000007E-2</v>
      </c>
      <c r="D18" s="66">
        <v>0.04</v>
      </c>
      <c r="E18" s="66" t="s">
        <v>266</v>
      </c>
      <c r="F18" s="66">
        <v>7.0000000000000007E-2</v>
      </c>
      <c r="G18" s="66">
        <v>0.04</v>
      </c>
      <c r="H18" s="66">
        <v>0.04</v>
      </c>
      <c r="I18" s="66">
        <v>0.04</v>
      </c>
      <c r="J18" s="66">
        <v>7.0000000000000007E-2</v>
      </c>
      <c r="K18" s="66">
        <v>0.04</v>
      </c>
      <c r="L18" s="66">
        <v>0.05</v>
      </c>
      <c r="M18" s="66" t="s">
        <v>207</v>
      </c>
      <c r="N18" s="66" t="s">
        <v>182</v>
      </c>
      <c r="O18" s="66" t="s">
        <v>182</v>
      </c>
      <c r="P18" s="66">
        <v>0.04</v>
      </c>
      <c r="Q18" s="66" t="s">
        <v>225</v>
      </c>
      <c r="R18" s="66" t="s">
        <v>183</v>
      </c>
      <c r="S18" s="66" t="s">
        <v>140</v>
      </c>
      <c r="T18" s="66">
        <v>0.03</v>
      </c>
      <c r="U18" s="66">
        <v>0.19</v>
      </c>
      <c r="V18" s="66">
        <v>0.08</v>
      </c>
      <c r="W18" s="66">
        <v>0.04</v>
      </c>
      <c r="X18" s="66">
        <v>0.05</v>
      </c>
      <c r="Y18" s="66" t="s">
        <v>207</v>
      </c>
      <c r="Z18" s="66" t="s">
        <v>357</v>
      </c>
      <c r="AA18" s="66" t="s">
        <v>204</v>
      </c>
      <c r="AB18" s="66" t="s">
        <v>207</v>
      </c>
      <c r="AC18" s="66" t="s">
        <v>266</v>
      </c>
      <c r="AD18" s="66" t="s">
        <v>204</v>
      </c>
      <c r="AE18" s="66" t="s">
        <v>264</v>
      </c>
      <c r="AF18" s="66" t="s">
        <v>225</v>
      </c>
      <c r="AG18" s="66">
        <v>0.05</v>
      </c>
      <c r="AH18" s="66" t="s">
        <v>264</v>
      </c>
      <c r="AI18" s="66">
        <v>0.16</v>
      </c>
      <c r="AJ18" s="66" t="s">
        <v>207</v>
      </c>
      <c r="AK18" s="66" t="s">
        <v>225</v>
      </c>
      <c r="AL18" s="66" t="s">
        <v>265</v>
      </c>
      <c r="AM18" s="66" t="s">
        <v>180</v>
      </c>
      <c r="AN18" s="66">
        <v>0.03</v>
      </c>
    </row>
    <row r="19" spans="1:40" ht="20.100000000000001" customHeight="1" x14ac:dyDescent="0.35">
      <c r="A19" s="62" t="s">
        <v>627</v>
      </c>
      <c r="B19" s="63" t="s">
        <v>305</v>
      </c>
      <c r="C19" s="63" t="s">
        <v>276</v>
      </c>
      <c r="D19" s="63" t="s">
        <v>58</v>
      </c>
      <c r="E19" s="63" t="s">
        <v>115</v>
      </c>
      <c r="F19" s="63" t="s">
        <v>117</v>
      </c>
      <c r="G19" s="63" t="s">
        <v>220</v>
      </c>
      <c r="H19" s="63" t="s">
        <v>197</v>
      </c>
      <c r="I19" s="63" t="s">
        <v>50</v>
      </c>
      <c r="J19" s="63" t="s">
        <v>171</v>
      </c>
      <c r="K19" s="63" t="s">
        <v>211</v>
      </c>
      <c r="L19" s="63" t="s">
        <v>52</v>
      </c>
      <c r="M19" s="63" t="s">
        <v>50</v>
      </c>
      <c r="N19" s="63" t="s">
        <v>57</v>
      </c>
      <c r="O19" s="63" t="s">
        <v>50</v>
      </c>
      <c r="P19" s="63" t="s">
        <v>50</v>
      </c>
      <c r="Q19" s="63" t="s">
        <v>58</v>
      </c>
      <c r="R19" s="63" t="s">
        <v>115</v>
      </c>
      <c r="S19" s="63" t="s">
        <v>115</v>
      </c>
      <c r="T19" s="63" t="s">
        <v>117</v>
      </c>
      <c r="U19" s="63" t="s">
        <v>115</v>
      </c>
      <c r="V19" s="63" t="s">
        <v>115</v>
      </c>
      <c r="W19" s="63" t="s">
        <v>94</v>
      </c>
      <c r="X19" s="63" t="s">
        <v>57</v>
      </c>
      <c r="Y19" s="63" t="s">
        <v>94</v>
      </c>
      <c r="Z19" s="63" t="s">
        <v>115</v>
      </c>
      <c r="AA19" s="63" t="s">
        <v>117</v>
      </c>
      <c r="AB19" s="63" t="s">
        <v>219</v>
      </c>
      <c r="AC19" s="63" t="s">
        <v>57</v>
      </c>
      <c r="AD19" s="63" t="s">
        <v>50</v>
      </c>
      <c r="AE19" s="63" t="s">
        <v>94</v>
      </c>
      <c r="AF19" s="63" t="s">
        <v>197</v>
      </c>
      <c r="AG19" s="63" t="s">
        <v>118</v>
      </c>
      <c r="AH19" s="63" t="s">
        <v>107</v>
      </c>
      <c r="AI19" s="63" t="s">
        <v>117</v>
      </c>
      <c r="AJ19" s="63" t="s">
        <v>221</v>
      </c>
      <c r="AK19" s="63" t="s">
        <v>67</v>
      </c>
      <c r="AL19" s="63" t="s">
        <v>94</v>
      </c>
      <c r="AM19" s="63" t="s">
        <v>115</v>
      </c>
      <c r="AN19" s="63" t="s">
        <v>91</v>
      </c>
    </row>
    <row r="20" spans="1:40" ht="20.100000000000001" customHeight="1" x14ac:dyDescent="0.35">
      <c r="A20" s="64" t="s">
        <v>628</v>
      </c>
      <c r="B20" s="66" t="s">
        <v>266</v>
      </c>
      <c r="C20" s="66" t="s">
        <v>266</v>
      </c>
      <c r="D20" s="66" t="s">
        <v>266</v>
      </c>
      <c r="E20" s="66" t="s">
        <v>140</v>
      </c>
      <c r="F20" s="66" t="s">
        <v>140</v>
      </c>
      <c r="G20" s="66" t="s">
        <v>205</v>
      </c>
      <c r="H20" s="66" t="s">
        <v>204</v>
      </c>
      <c r="I20" s="66" t="s">
        <v>265</v>
      </c>
      <c r="J20" s="66" t="s">
        <v>266</v>
      </c>
      <c r="K20" s="66" t="s">
        <v>182</v>
      </c>
      <c r="L20" s="66" t="s">
        <v>205</v>
      </c>
      <c r="M20" s="66" t="s">
        <v>266</v>
      </c>
      <c r="N20" s="66" t="s">
        <v>265</v>
      </c>
      <c r="O20" s="66" t="s">
        <v>266</v>
      </c>
      <c r="P20" s="66" t="s">
        <v>205</v>
      </c>
      <c r="Q20" s="66" t="s">
        <v>264</v>
      </c>
      <c r="R20" s="66" t="s">
        <v>140</v>
      </c>
      <c r="S20" s="66" t="s">
        <v>140</v>
      </c>
      <c r="T20" s="66" t="s">
        <v>205</v>
      </c>
      <c r="U20" s="66" t="s">
        <v>140</v>
      </c>
      <c r="V20" s="66" t="s">
        <v>140</v>
      </c>
      <c r="W20" s="66" t="s">
        <v>265</v>
      </c>
      <c r="X20" s="66" t="s">
        <v>265</v>
      </c>
      <c r="Y20" s="66" t="s">
        <v>204</v>
      </c>
      <c r="Z20" s="66" t="s">
        <v>140</v>
      </c>
      <c r="AA20" s="66" t="s">
        <v>140</v>
      </c>
      <c r="AB20" s="66" t="s">
        <v>266</v>
      </c>
      <c r="AC20" s="66" t="s">
        <v>266</v>
      </c>
      <c r="AD20" s="66" t="s">
        <v>266</v>
      </c>
      <c r="AE20" s="66" t="s">
        <v>265</v>
      </c>
      <c r="AF20" s="66" t="s">
        <v>264</v>
      </c>
      <c r="AG20" s="66" t="s">
        <v>265</v>
      </c>
      <c r="AH20" s="66" t="s">
        <v>266</v>
      </c>
      <c r="AI20" s="66" t="s">
        <v>182</v>
      </c>
      <c r="AJ20" s="66" t="s">
        <v>205</v>
      </c>
      <c r="AK20" s="66" t="s">
        <v>205</v>
      </c>
      <c r="AL20" s="66" t="s">
        <v>266</v>
      </c>
      <c r="AM20" s="66" t="s">
        <v>140</v>
      </c>
      <c r="AN20" s="66" t="s">
        <v>265</v>
      </c>
    </row>
    <row r="21" spans="1:40" x14ac:dyDescent="0.3">
      <c r="B21" s="81">
        <f>((B10)+(B12)+(B14)+(B16)+(B18)+(B20))</f>
        <v>1</v>
      </c>
      <c r="C21" s="81">
        <f t="shared" ref="C21:AN21" si="0">((C10)+(C12)+(C14)+(C16)+(C18)+(C20))</f>
        <v>1</v>
      </c>
      <c r="D21" s="81">
        <f t="shared" si="0"/>
        <v>1</v>
      </c>
      <c r="E21" s="81">
        <f t="shared" si="0"/>
        <v>1</v>
      </c>
      <c r="F21" s="81">
        <f t="shared" si="0"/>
        <v>1</v>
      </c>
      <c r="G21" s="81">
        <f t="shared" si="0"/>
        <v>1</v>
      </c>
      <c r="H21" s="81">
        <f t="shared" si="0"/>
        <v>1</v>
      </c>
      <c r="I21" s="81">
        <f t="shared" si="0"/>
        <v>1</v>
      </c>
      <c r="J21" s="81">
        <f t="shared" si="0"/>
        <v>1</v>
      </c>
      <c r="K21" s="81">
        <f t="shared" si="0"/>
        <v>1</v>
      </c>
      <c r="L21" s="81">
        <f t="shared" si="0"/>
        <v>1</v>
      </c>
      <c r="M21" s="81">
        <f t="shared" si="0"/>
        <v>1</v>
      </c>
      <c r="N21" s="81">
        <f t="shared" si="0"/>
        <v>1</v>
      </c>
      <c r="O21" s="81">
        <f t="shared" si="0"/>
        <v>1</v>
      </c>
      <c r="P21" s="81">
        <f t="shared" si="0"/>
        <v>1</v>
      </c>
      <c r="Q21" s="81">
        <f t="shared" si="0"/>
        <v>1</v>
      </c>
      <c r="R21" s="81">
        <f t="shared" si="0"/>
        <v>0.99999999999999989</v>
      </c>
      <c r="S21" s="81">
        <f t="shared" si="0"/>
        <v>1</v>
      </c>
      <c r="T21" s="81">
        <f t="shared" si="0"/>
        <v>1</v>
      </c>
      <c r="U21" s="81">
        <f t="shared" si="0"/>
        <v>1</v>
      </c>
      <c r="V21" s="81">
        <f t="shared" si="0"/>
        <v>0.99999999999999989</v>
      </c>
      <c r="W21" s="81">
        <f t="shared" si="0"/>
        <v>1</v>
      </c>
      <c r="X21" s="81">
        <f t="shared" si="0"/>
        <v>1</v>
      </c>
      <c r="Y21" s="81">
        <f t="shared" si="0"/>
        <v>1</v>
      </c>
      <c r="Z21" s="81">
        <f t="shared" si="0"/>
        <v>0.99999999999999989</v>
      </c>
      <c r="AA21" s="81">
        <f t="shared" si="0"/>
        <v>1</v>
      </c>
      <c r="AB21" s="81">
        <f t="shared" si="0"/>
        <v>1</v>
      </c>
      <c r="AC21" s="81">
        <f t="shared" si="0"/>
        <v>1</v>
      </c>
      <c r="AD21" s="81">
        <f t="shared" si="0"/>
        <v>1</v>
      </c>
      <c r="AE21" s="81">
        <f t="shared" si="0"/>
        <v>1</v>
      </c>
      <c r="AF21" s="81">
        <f t="shared" si="0"/>
        <v>1</v>
      </c>
      <c r="AG21" s="81">
        <f t="shared" si="0"/>
        <v>1</v>
      </c>
      <c r="AH21" s="81">
        <f t="shared" si="0"/>
        <v>1</v>
      </c>
      <c r="AI21" s="81">
        <f t="shared" si="0"/>
        <v>1</v>
      </c>
      <c r="AJ21" s="81">
        <f t="shared" si="0"/>
        <v>1</v>
      </c>
      <c r="AK21" s="81">
        <f t="shared" si="0"/>
        <v>1</v>
      </c>
      <c r="AL21" s="81">
        <f t="shared" si="0"/>
        <v>1</v>
      </c>
      <c r="AM21" s="81">
        <f t="shared" si="0"/>
        <v>0.99999999999999989</v>
      </c>
      <c r="AN21" s="81">
        <f t="shared" si="0"/>
        <v>1</v>
      </c>
    </row>
  </sheetData>
  <sheetProtection algorithmName="SHA-512" hashValue="+TJZv0tCD6gSlcIHhs1uGqbIEea2hy0mrLOWWUhpQ6xxi/om3XSs2ZKBnDDko8W72lX3ivJ5PFIsXmV4TIqCaQ==" saltValue="0HkXUeV+obGsST+QEci4Yg==" spinCount="100000" sheet="1" objects="1" scenarios="1"/>
  <mergeCells count="10">
    <mergeCell ref="B2:M2"/>
    <mergeCell ref="A3:L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7:AN17 B19:AN20 B18 E18 M18:O18 Q18:S18 Y18:AF18 AH18 AJ18:AM1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8B74B-26EF-4D2B-997C-670F26ABCF62}">
  <sheetPr>
    <pageSetUpPr fitToPage="1"/>
  </sheetPr>
  <dimension ref="A1:AN38"/>
  <sheetViews>
    <sheetView showGridLines="0" zoomScale="96" zoomScaleNormal="96" workbookViewId="0">
      <pane xSplit="2" topLeftCell="C1" activePane="topRight" state="frozen"/>
      <selection pane="topRight" activeCell="A3" sqref="A3:L4"/>
    </sheetView>
  </sheetViews>
  <sheetFormatPr defaultColWidth="9.109375" defaultRowHeight="13.8" x14ac:dyDescent="0.25"/>
  <cols>
    <col min="1" max="1" width="37.88671875" style="19" customWidth="1"/>
    <col min="2" max="40" width="10.77734375" style="19" customWidth="1"/>
    <col min="41" max="16384" width="9.109375" style="19"/>
  </cols>
  <sheetData>
    <row r="1" spans="1:40" ht="21" x14ac:dyDescent="0.4">
      <c r="A1" s="57" t="str">
        <f>HYPERLINK("#Contents!A1","Return to Contents")</f>
        <v>Return to Contents</v>
      </c>
      <c r="AN1" s="56"/>
    </row>
    <row r="2" spans="1:40" ht="27.6" customHeight="1" thickBot="1" x14ac:dyDescent="0.5">
      <c r="A2" s="133" t="s">
        <v>685</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5"/>
    </row>
    <row r="3" spans="1:40" ht="10.8" customHeight="1" thickTop="1" x14ac:dyDescent="0.3">
      <c r="A3" s="143" t="s">
        <v>665</v>
      </c>
      <c r="B3" s="144"/>
      <c r="C3" s="144"/>
      <c r="D3" s="144"/>
      <c r="E3" s="144"/>
      <c r="F3" s="144"/>
      <c r="G3" s="144"/>
      <c r="H3" s="144"/>
      <c r="I3" s="144"/>
      <c r="J3" s="144"/>
      <c r="K3" s="144"/>
      <c r="L3" s="144"/>
      <c r="M3" s="55"/>
      <c r="N3" s="55"/>
      <c r="O3" s="55"/>
      <c r="P3" s="55"/>
      <c r="Q3" s="55"/>
      <c r="R3" s="55"/>
      <c r="S3" s="55"/>
      <c r="T3" s="55"/>
      <c r="U3" s="55"/>
      <c r="V3" s="55"/>
      <c r="W3" s="55"/>
      <c r="X3" s="55"/>
      <c r="Y3" s="55"/>
      <c r="Z3" s="55"/>
      <c r="AA3" s="55"/>
      <c r="AB3" s="55"/>
      <c r="AC3" s="55"/>
      <c r="AD3" s="55"/>
      <c r="AE3" s="55"/>
      <c r="AF3" s="55"/>
      <c r="AG3" s="55"/>
      <c r="AH3" s="55"/>
      <c r="AI3" s="55"/>
      <c r="AJ3" s="55"/>
      <c r="AK3" s="54"/>
      <c r="AL3" s="136" t="s">
        <v>664</v>
      </c>
      <c r="AM3" s="54"/>
      <c r="AN3" s="53"/>
    </row>
    <row r="4" spans="1:40" ht="27.6" customHeight="1" x14ac:dyDescent="0.3">
      <c r="A4" s="145"/>
      <c r="B4" s="146"/>
      <c r="C4" s="146"/>
      <c r="D4" s="146"/>
      <c r="E4" s="146"/>
      <c r="F4" s="146"/>
      <c r="G4" s="146"/>
      <c r="H4" s="146"/>
      <c r="I4" s="146"/>
      <c r="J4" s="146"/>
      <c r="K4" s="146"/>
      <c r="L4" s="146"/>
      <c r="M4" s="52"/>
      <c r="N4" s="52"/>
      <c r="O4" s="52"/>
      <c r="P4" s="52"/>
      <c r="Q4" s="52"/>
      <c r="R4" s="52"/>
      <c r="S4" s="52"/>
      <c r="T4" s="52"/>
      <c r="U4" s="52"/>
      <c r="V4" s="52"/>
      <c r="W4" s="52"/>
      <c r="X4" s="52"/>
      <c r="Y4" s="52"/>
      <c r="Z4" s="52"/>
      <c r="AA4" s="52"/>
      <c r="AB4" s="52"/>
      <c r="AC4" s="52"/>
      <c r="AD4" s="52"/>
      <c r="AE4" s="52"/>
      <c r="AF4" s="52"/>
      <c r="AG4" s="52"/>
      <c r="AH4" s="52"/>
      <c r="AI4" s="52"/>
      <c r="AJ4" s="52"/>
      <c r="AK4" s="25"/>
      <c r="AL4" s="137"/>
      <c r="AM4" s="25"/>
      <c r="AN4" s="51"/>
    </row>
    <row r="5" spans="1:40" ht="15" customHeight="1" x14ac:dyDescent="0.3">
      <c r="A5" s="50" t="s">
        <v>686</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8"/>
    </row>
    <row r="6" spans="1:40" ht="15" customHeight="1" x14ac:dyDescent="0.3">
      <c r="A6" s="138"/>
      <c r="B6" s="47"/>
      <c r="C6" s="140" t="s">
        <v>663</v>
      </c>
      <c r="D6" s="141"/>
      <c r="E6" s="140" t="s">
        <v>662</v>
      </c>
      <c r="F6" s="142"/>
      <c r="G6" s="142"/>
      <c r="H6" s="141"/>
      <c r="I6" s="140" t="s">
        <v>661</v>
      </c>
      <c r="J6" s="142"/>
      <c r="K6" s="141"/>
      <c r="L6" s="140" t="s">
        <v>660</v>
      </c>
      <c r="M6" s="142"/>
      <c r="N6" s="142"/>
      <c r="O6" s="141"/>
      <c r="P6" s="140" t="s">
        <v>659</v>
      </c>
      <c r="Q6" s="142"/>
      <c r="R6" s="142"/>
      <c r="S6" s="142"/>
      <c r="T6" s="142"/>
      <c r="U6" s="142"/>
      <c r="V6" s="142"/>
      <c r="W6" s="142"/>
      <c r="X6" s="142"/>
      <c r="Y6" s="142"/>
      <c r="Z6" s="142"/>
      <c r="AA6" s="142"/>
      <c r="AB6" s="140" t="s">
        <v>658</v>
      </c>
      <c r="AC6" s="142"/>
      <c r="AD6" s="142"/>
      <c r="AE6" s="142"/>
      <c r="AF6" s="141"/>
      <c r="AG6" s="142" t="s">
        <v>657</v>
      </c>
      <c r="AH6" s="142"/>
      <c r="AI6" s="142"/>
      <c r="AJ6" s="142"/>
      <c r="AK6" s="140" t="s">
        <v>656</v>
      </c>
      <c r="AL6" s="142"/>
      <c r="AM6" s="142"/>
      <c r="AN6" s="147"/>
    </row>
    <row r="7" spans="1:40" ht="48" customHeight="1" x14ac:dyDescent="0.35">
      <c r="A7" s="139"/>
      <c r="B7" s="46" t="s">
        <v>655</v>
      </c>
      <c r="C7" s="45" t="s">
        <v>2</v>
      </c>
      <c r="D7" s="45" t="s">
        <v>3</v>
      </c>
      <c r="E7" s="45" t="s">
        <v>4</v>
      </c>
      <c r="F7" s="45" t="s">
        <v>5</v>
      </c>
      <c r="G7" s="45" t="s">
        <v>6</v>
      </c>
      <c r="H7" s="45" t="s">
        <v>7</v>
      </c>
      <c r="I7" s="45" t="s">
        <v>8</v>
      </c>
      <c r="J7" s="45" t="s">
        <v>9</v>
      </c>
      <c r="K7" s="45" t="s">
        <v>28</v>
      </c>
      <c r="L7" s="45" t="s">
        <v>631</v>
      </c>
      <c r="M7" s="45" t="s">
        <v>632</v>
      </c>
      <c r="N7" s="45" t="s">
        <v>633</v>
      </c>
      <c r="O7" s="45" t="s">
        <v>634</v>
      </c>
      <c r="P7" s="79" t="s">
        <v>10</v>
      </c>
      <c r="Q7" s="79" t="s">
        <v>11</v>
      </c>
      <c r="R7" s="79" t="s">
        <v>12</v>
      </c>
      <c r="S7" s="79" t="s">
        <v>638</v>
      </c>
      <c r="T7" s="79" t="s">
        <v>28</v>
      </c>
      <c r="U7" s="79" t="s">
        <v>14</v>
      </c>
      <c r="V7" s="79" t="s">
        <v>15</v>
      </c>
      <c r="W7" s="79" t="s">
        <v>16</v>
      </c>
      <c r="X7" s="79" t="s">
        <v>17</v>
      </c>
      <c r="Y7" s="79" t="s">
        <v>18</v>
      </c>
      <c r="Z7" s="79" t="s">
        <v>19</v>
      </c>
      <c r="AA7" s="79" t="s">
        <v>20</v>
      </c>
      <c r="AB7" s="89" t="s">
        <v>21</v>
      </c>
      <c r="AC7" s="79" t="s">
        <v>22</v>
      </c>
      <c r="AD7" s="79" t="s">
        <v>23</v>
      </c>
      <c r="AE7" s="79" t="s">
        <v>24</v>
      </c>
      <c r="AF7" s="90" t="s">
        <v>25</v>
      </c>
      <c r="AG7" s="79" t="s">
        <v>26</v>
      </c>
      <c r="AH7" s="79" t="s">
        <v>27</v>
      </c>
      <c r="AI7" s="79" t="s">
        <v>28</v>
      </c>
      <c r="AJ7" s="79" t="s">
        <v>29</v>
      </c>
      <c r="AK7" s="89" t="s">
        <v>30</v>
      </c>
      <c r="AL7" s="79" t="s">
        <v>636</v>
      </c>
      <c r="AM7" s="79" t="s">
        <v>637</v>
      </c>
      <c r="AN7" s="82" t="s">
        <v>31</v>
      </c>
    </row>
    <row r="8" spans="1:40" ht="15" customHeight="1" x14ac:dyDescent="0.3">
      <c r="A8" s="41" t="s">
        <v>654</v>
      </c>
      <c r="B8" s="40">
        <v>0.25</v>
      </c>
      <c r="C8" s="44">
        <v>0.22</v>
      </c>
      <c r="D8" s="43">
        <v>0.28999999999999998</v>
      </c>
      <c r="E8" s="43">
        <v>0.33</v>
      </c>
      <c r="F8" s="43">
        <v>0.34</v>
      </c>
      <c r="G8" s="43">
        <v>0.22</v>
      </c>
      <c r="H8" s="43">
        <v>0.13</v>
      </c>
      <c r="I8" s="43">
        <v>0.28999999999999998</v>
      </c>
      <c r="J8" s="43">
        <v>0.28000000000000003</v>
      </c>
      <c r="K8" s="43">
        <v>0.18</v>
      </c>
      <c r="L8" s="43">
        <v>0.2</v>
      </c>
      <c r="M8" s="43">
        <v>0.24</v>
      </c>
      <c r="N8" s="43">
        <v>0.27</v>
      </c>
      <c r="O8" s="43">
        <v>0.39</v>
      </c>
      <c r="P8" s="43">
        <v>0.04</v>
      </c>
      <c r="Q8" s="43">
        <v>0.01</v>
      </c>
      <c r="R8" s="43">
        <v>0.03</v>
      </c>
      <c r="S8" s="43">
        <v>0</v>
      </c>
      <c r="T8" s="43">
        <v>0.21</v>
      </c>
      <c r="U8" s="43">
        <v>0.16</v>
      </c>
      <c r="V8" s="43">
        <v>0</v>
      </c>
      <c r="W8" s="43">
        <v>0.06</v>
      </c>
      <c r="X8" s="43">
        <v>0.79</v>
      </c>
      <c r="Y8" s="43">
        <v>0</v>
      </c>
      <c r="Z8" s="43">
        <v>0</v>
      </c>
      <c r="AA8" s="83">
        <v>0.01</v>
      </c>
      <c r="AB8" s="43">
        <v>0.04</v>
      </c>
      <c r="AC8" s="43">
        <v>0.35</v>
      </c>
      <c r="AD8" s="43">
        <v>0.01</v>
      </c>
      <c r="AE8" s="43">
        <v>0.77</v>
      </c>
      <c r="AF8" s="43">
        <v>0.01</v>
      </c>
      <c r="AG8" s="86">
        <v>0.53</v>
      </c>
      <c r="AH8" s="43">
        <v>0.22</v>
      </c>
      <c r="AI8" s="43">
        <v>0.18</v>
      </c>
      <c r="AJ8" s="83">
        <v>0.01</v>
      </c>
      <c r="AK8" s="43">
        <v>0.06</v>
      </c>
      <c r="AL8" s="43">
        <v>0.31</v>
      </c>
      <c r="AM8" s="43">
        <v>0</v>
      </c>
      <c r="AN8" s="42">
        <v>0.4</v>
      </c>
    </row>
    <row r="9" spans="1:40" ht="15" customHeight="1" x14ac:dyDescent="0.3">
      <c r="A9" s="41" t="s">
        <v>11</v>
      </c>
      <c r="B9" s="40">
        <v>0.16</v>
      </c>
      <c r="C9" s="38">
        <v>0.11</v>
      </c>
      <c r="D9" s="37">
        <v>0.2</v>
      </c>
      <c r="E9" s="37">
        <v>0.18</v>
      </c>
      <c r="F9" s="37">
        <v>0.13</v>
      </c>
      <c r="G9" s="37">
        <v>0.19</v>
      </c>
      <c r="H9" s="37">
        <v>0.14000000000000001</v>
      </c>
      <c r="I9" s="37">
        <v>0.11</v>
      </c>
      <c r="J9" s="37">
        <v>0.25</v>
      </c>
      <c r="K9" s="37">
        <v>0.14000000000000001</v>
      </c>
      <c r="L9" s="37">
        <v>0.16</v>
      </c>
      <c r="M9" s="37">
        <v>0.11</v>
      </c>
      <c r="N9" s="37">
        <v>0.18</v>
      </c>
      <c r="O9" s="37">
        <v>0.14000000000000001</v>
      </c>
      <c r="P9" s="37">
        <v>0.01</v>
      </c>
      <c r="Q9" s="37">
        <v>0.55000000000000004</v>
      </c>
      <c r="R9" s="37">
        <v>0</v>
      </c>
      <c r="S9" s="37">
        <v>0</v>
      </c>
      <c r="T9" s="37">
        <v>7.0000000000000007E-2</v>
      </c>
      <c r="U9" s="37">
        <v>0</v>
      </c>
      <c r="V9" s="37">
        <v>0</v>
      </c>
      <c r="W9" s="37">
        <v>0</v>
      </c>
      <c r="X9" s="37">
        <v>0</v>
      </c>
      <c r="Y9" s="37">
        <v>0.03</v>
      </c>
      <c r="Z9" s="37">
        <v>0.33</v>
      </c>
      <c r="AA9" s="84">
        <v>7.0000000000000007E-2</v>
      </c>
      <c r="AB9" s="37">
        <v>0.01</v>
      </c>
      <c r="AC9" s="37">
        <v>0</v>
      </c>
      <c r="AD9" s="37">
        <v>0.18</v>
      </c>
      <c r="AE9" s="37">
        <v>0</v>
      </c>
      <c r="AF9" s="37">
        <v>0.41</v>
      </c>
      <c r="AG9" s="87">
        <v>0</v>
      </c>
      <c r="AH9" s="37">
        <v>0.05</v>
      </c>
      <c r="AI9" s="37">
        <v>0.18</v>
      </c>
      <c r="AJ9" s="84">
        <v>0.35</v>
      </c>
      <c r="AK9" s="37">
        <v>0.35</v>
      </c>
      <c r="AL9" s="37">
        <v>0.09</v>
      </c>
      <c r="AM9" s="37">
        <v>0.17</v>
      </c>
      <c r="AN9" s="36">
        <v>0.02</v>
      </c>
    </row>
    <row r="10" spans="1:40" ht="15" customHeight="1" x14ac:dyDescent="0.3">
      <c r="A10" s="41" t="s">
        <v>653</v>
      </c>
      <c r="B10" s="40">
        <v>0.16</v>
      </c>
      <c r="C10" s="38">
        <v>0.24</v>
      </c>
      <c r="D10" s="37">
        <v>0.09</v>
      </c>
      <c r="E10" s="37">
        <v>0.16</v>
      </c>
      <c r="F10" s="37">
        <v>0.15</v>
      </c>
      <c r="G10" s="37">
        <v>0.14000000000000001</v>
      </c>
      <c r="H10" s="37">
        <v>0.23</v>
      </c>
      <c r="I10" s="37">
        <v>0.17</v>
      </c>
      <c r="J10" s="37">
        <v>0.1</v>
      </c>
      <c r="K10" s="37">
        <v>0.21</v>
      </c>
      <c r="L10" s="37">
        <v>0.2</v>
      </c>
      <c r="M10" s="37">
        <v>0.17</v>
      </c>
      <c r="N10" s="37">
        <v>0.11</v>
      </c>
      <c r="O10" s="37">
        <v>0.12</v>
      </c>
      <c r="P10" s="37">
        <v>0.83</v>
      </c>
      <c r="Q10" s="37">
        <v>0.04</v>
      </c>
      <c r="R10" s="37">
        <v>0.45</v>
      </c>
      <c r="S10" s="37">
        <v>0</v>
      </c>
      <c r="T10" s="37">
        <v>0.45</v>
      </c>
      <c r="U10" s="37">
        <v>0.16</v>
      </c>
      <c r="V10" s="37">
        <v>0.1</v>
      </c>
      <c r="W10" s="37">
        <v>0.15</v>
      </c>
      <c r="X10" s="37">
        <v>0.06</v>
      </c>
      <c r="Y10" s="37">
        <v>0</v>
      </c>
      <c r="Z10" s="37">
        <v>0</v>
      </c>
      <c r="AA10" s="84">
        <v>0.1</v>
      </c>
      <c r="AB10" s="37">
        <v>0.63</v>
      </c>
      <c r="AC10" s="37">
        <v>0.2</v>
      </c>
      <c r="AD10" s="37">
        <v>0.28000000000000003</v>
      </c>
      <c r="AE10" s="37">
        <v>0.05</v>
      </c>
      <c r="AF10" s="37">
        <v>0.01</v>
      </c>
      <c r="AG10" s="87">
        <v>0.12</v>
      </c>
      <c r="AH10" s="37">
        <v>0.39</v>
      </c>
      <c r="AI10" s="37">
        <v>0.09</v>
      </c>
      <c r="AJ10" s="84">
        <v>0.08</v>
      </c>
      <c r="AK10" s="37">
        <v>7.0000000000000007E-2</v>
      </c>
      <c r="AL10" s="37">
        <v>0.21</v>
      </c>
      <c r="AM10" s="37">
        <v>0.33</v>
      </c>
      <c r="AN10" s="36">
        <v>0.23</v>
      </c>
    </row>
    <row r="11" spans="1:40" ht="15" customHeight="1" x14ac:dyDescent="0.3">
      <c r="A11" s="39" t="s">
        <v>20</v>
      </c>
      <c r="B11" s="34">
        <v>0.14000000000000001</v>
      </c>
      <c r="C11" s="38">
        <v>0.13</v>
      </c>
      <c r="D11" s="37">
        <v>0.15</v>
      </c>
      <c r="E11" s="37">
        <v>0.12</v>
      </c>
      <c r="F11" s="37">
        <v>0.1</v>
      </c>
      <c r="G11" s="37">
        <v>0.15</v>
      </c>
      <c r="H11" s="37">
        <v>0.19</v>
      </c>
      <c r="I11" s="37">
        <v>0.14000000000000001</v>
      </c>
      <c r="J11" s="37">
        <v>0.09</v>
      </c>
      <c r="K11" s="37">
        <v>0.18</v>
      </c>
      <c r="L11" s="37">
        <v>0.15</v>
      </c>
      <c r="M11" s="37">
        <v>0.11</v>
      </c>
      <c r="N11" s="37">
        <v>0.17</v>
      </c>
      <c r="O11" s="37">
        <v>0.1</v>
      </c>
      <c r="P11" s="37">
        <v>0.05</v>
      </c>
      <c r="Q11" s="37">
        <v>0.1</v>
      </c>
      <c r="R11" s="37">
        <v>0</v>
      </c>
      <c r="S11" s="37">
        <v>0.6</v>
      </c>
      <c r="T11" s="37">
        <v>0.1</v>
      </c>
      <c r="U11" s="37">
        <v>0</v>
      </c>
      <c r="V11" s="37">
        <v>0.5</v>
      </c>
      <c r="W11" s="37">
        <v>0.02</v>
      </c>
      <c r="X11" s="37">
        <v>0</v>
      </c>
      <c r="Y11" s="37">
        <v>0.03</v>
      </c>
      <c r="Z11" s="37">
        <v>0.33</v>
      </c>
      <c r="AA11" s="84">
        <v>0.74</v>
      </c>
      <c r="AB11" s="37">
        <v>0.05</v>
      </c>
      <c r="AC11" s="37">
        <v>0.01</v>
      </c>
      <c r="AD11" s="37">
        <v>0.37</v>
      </c>
      <c r="AE11" s="37">
        <v>0</v>
      </c>
      <c r="AF11" s="37">
        <v>0.24</v>
      </c>
      <c r="AG11" s="87">
        <v>0.01</v>
      </c>
      <c r="AH11" s="37">
        <v>0.13</v>
      </c>
      <c r="AI11" s="37">
        <v>0.18</v>
      </c>
      <c r="AJ11" s="84">
        <v>0.27</v>
      </c>
      <c r="AK11" s="37">
        <v>0.22</v>
      </c>
      <c r="AL11" s="37">
        <v>0.09</v>
      </c>
      <c r="AM11" s="37">
        <v>0.17</v>
      </c>
      <c r="AN11" s="36">
        <v>0.08</v>
      </c>
    </row>
    <row r="12" spans="1:40" ht="15" customHeight="1" x14ac:dyDescent="0.3">
      <c r="A12" s="41" t="s">
        <v>16</v>
      </c>
      <c r="B12" s="40">
        <v>0.12</v>
      </c>
      <c r="C12" s="38">
        <v>0.14000000000000001</v>
      </c>
      <c r="D12" s="37">
        <v>0.1</v>
      </c>
      <c r="E12" s="37">
        <v>7.0000000000000007E-2</v>
      </c>
      <c r="F12" s="37">
        <v>0.1</v>
      </c>
      <c r="G12" s="37">
        <v>0.13</v>
      </c>
      <c r="H12" s="37">
        <v>0.16</v>
      </c>
      <c r="I12" s="37">
        <v>0.15</v>
      </c>
      <c r="J12" s="37">
        <v>0.09</v>
      </c>
      <c r="K12" s="37">
        <v>0.11</v>
      </c>
      <c r="L12" s="37">
        <v>0.1</v>
      </c>
      <c r="M12" s="37">
        <v>0.15</v>
      </c>
      <c r="N12" s="37">
        <v>0.13</v>
      </c>
      <c r="O12" s="37">
        <v>0.15</v>
      </c>
      <c r="P12" s="37">
        <v>0.05</v>
      </c>
      <c r="Q12" s="37">
        <v>0</v>
      </c>
      <c r="R12" s="37">
        <v>0.09</v>
      </c>
      <c r="S12" s="37">
        <v>0</v>
      </c>
      <c r="T12" s="37">
        <v>0.1</v>
      </c>
      <c r="U12" s="37">
        <v>0</v>
      </c>
      <c r="V12" s="37">
        <v>0</v>
      </c>
      <c r="W12" s="37">
        <v>0.72</v>
      </c>
      <c r="X12" s="37">
        <v>0.08</v>
      </c>
      <c r="Y12" s="37">
        <v>0</v>
      </c>
      <c r="Z12" s="37">
        <v>0</v>
      </c>
      <c r="AA12" s="84">
        <v>0.01</v>
      </c>
      <c r="AB12" s="37">
        <v>0.18</v>
      </c>
      <c r="AC12" s="37">
        <v>0.37</v>
      </c>
      <c r="AD12" s="37">
        <v>0.03</v>
      </c>
      <c r="AE12" s="37">
        <v>0.11</v>
      </c>
      <c r="AF12" s="37">
        <v>0</v>
      </c>
      <c r="AG12" s="87">
        <v>0.27</v>
      </c>
      <c r="AH12" s="37">
        <v>0.08</v>
      </c>
      <c r="AI12" s="37">
        <v>0.09</v>
      </c>
      <c r="AJ12" s="84">
        <v>0.01</v>
      </c>
      <c r="AK12" s="37">
        <v>0.02</v>
      </c>
      <c r="AL12" s="37">
        <v>0.12</v>
      </c>
      <c r="AM12" s="37">
        <v>0.17</v>
      </c>
      <c r="AN12" s="36">
        <v>0.2</v>
      </c>
    </row>
    <row r="13" spans="1:40" ht="15" customHeight="1" x14ac:dyDescent="0.3">
      <c r="A13" s="39" t="s">
        <v>18</v>
      </c>
      <c r="B13" s="34">
        <v>0.11</v>
      </c>
      <c r="C13" s="38">
        <v>0.09</v>
      </c>
      <c r="D13" s="37">
        <v>0.14000000000000001</v>
      </c>
      <c r="E13" s="37">
        <v>0.03</v>
      </c>
      <c r="F13" s="37">
        <v>0.11</v>
      </c>
      <c r="G13" s="37">
        <v>0.13</v>
      </c>
      <c r="H13" s="37">
        <v>0.11</v>
      </c>
      <c r="I13" s="37">
        <v>7.0000000000000007E-2</v>
      </c>
      <c r="J13" s="37">
        <v>0.16</v>
      </c>
      <c r="K13" s="37">
        <v>0.12</v>
      </c>
      <c r="L13" s="37">
        <v>0.13</v>
      </c>
      <c r="M13" s="37">
        <v>0.13</v>
      </c>
      <c r="N13" s="37">
        <v>0.09</v>
      </c>
      <c r="O13" s="37">
        <v>7.0000000000000007E-2</v>
      </c>
      <c r="P13" s="37">
        <v>0</v>
      </c>
      <c r="Q13" s="37">
        <v>0.28999999999999998</v>
      </c>
      <c r="R13" s="37">
        <v>0</v>
      </c>
      <c r="S13" s="37">
        <v>0.2</v>
      </c>
      <c r="T13" s="37">
        <v>0</v>
      </c>
      <c r="U13" s="37">
        <v>0.16</v>
      </c>
      <c r="V13" s="37">
        <v>0.3</v>
      </c>
      <c r="W13" s="37">
        <v>0</v>
      </c>
      <c r="X13" s="37">
        <v>0</v>
      </c>
      <c r="Y13" s="37">
        <v>0.94</v>
      </c>
      <c r="Z13" s="37">
        <v>0.33</v>
      </c>
      <c r="AA13" s="84">
        <v>0.05</v>
      </c>
      <c r="AB13" s="37">
        <v>0.01</v>
      </c>
      <c r="AC13" s="37">
        <v>0</v>
      </c>
      <c r="AD13" s="37">
        <v>0.09</v>
      </c>
      <c r="AE13" s="37">
        <v>0</v>
      </c>
      <c r="AF13" s="37">
        <v>0.32</v>
      </c>
      <c r="AG13" s="87">
        <v>0.01</v>
      </c>
      <c r="AH13" s="37">
        <v>0.04</v>
      </c>
      <c r="AI13" s="37">
        <v>0.27</v>
      </c>
      <c r="AJ13" s="84">
        <v>0.25</v>
      </c>
      <c r="AK13" s="37">
        <v>0.26</v>
      </c>
      <c r="AL13" s="37">
        <v>0.03</v>
      </c>
      <c r="AM13" s="37">
        <v>0</v>
      </c>
      <c r="AN13" s="36">
        <v>0</v>
      </c>
    </row>
    <row r="14" spans="1:40" ht="15" customHeight="1" x14ac:dyDescent="0.3">
      <c r="A14" s="39" t="s">
        <v>652</v>
      </c>
      <c r="B14" s="34">
        <v>0.02</v>
      </c>
      <c r="C14" s="38">
        <v>0.02</v>
      </c>
      <c r="D14" s="37">
        <v>0.01</v>
      </c>
      <c r="E14" s="37">
        <v>0.04</v>
      </c>
      <c r="F14" s="37">
        <v>0.03</v>
      </c>
      <c r="G14" s="37">
        <v>0.01</v>
      </c>
      <c r="H14" s="37">
        <v>0</v>
      </c>
      <c r="I14" s="37">
        <v>0.03</v>
      </c>
      <c r="J14" s="37">
        <v>0</v>
      </c>
      <c r="K14" s="37">
        <v>0.01</v>
      </c>
      <c r="L14" s="37">
        <v>0.03</v>
      </c>
      <c r="M14" s="37">
        <v>0.01</v>
      </c>
      <c r="N14" s="37">
        <v>0.02</v>
      </c>
      <c r="O14" s="37">
        <v>0</v>
      </c>
      <c r="P14" s="37">
        <v>0.02</v>
      </c>
      <c r="Q14" s="37">
        <v>0</v>
      </c>
      <c r="R14" s="37">
        <v>0.42</v>
      </c>
      <c r="S14" s="37">
        <v>0</v>
      </c>
      <c r="T14" s="37">
        <v>0</v>
      </c>
      <c r="U14" s="37">
        <v>0</v>
      </c>
      <c r="V14" s="37">
        <v>0</v>
      </c>
      <c r="W14" s="37">
        <v>0</v>
      </c>
      <c r="X14" s="37">
        <v>0.01</v>
      </c>
      <c r="Y14" s="37">
        <v>0</v>
      </c>
      <c r="Z14" s="37">
        <v>0</v>
      </c>
      <c r="AA14" s="84">
        <v>0.02</v>
      </c>
      <c r="AB14" s="37">
        <v>0.05</v>
      </c>
      <c r="AC14" s="37">
        <v>0.03</v>
      </c>
      <c r="AD14" s="37">
        <v>0.02</v>
      </c>
      <c r="AE14" s="37">
        <v>0.01</v>
      </c>
      <c r="AF14" s="37">
        <v>0</v>
      </c>
      <c r="AG14" s="87">
        <v>0.01</v>
      </c>
      <c r="AH14" s="37">
        <v>0.03</v>
      </c>
      <c r="AI14" s="37">
        <v>0</v>
      </c>
      <c r="AJ14" s="84">
        <v>0.02</v>
      </c>
      <c r="AK14" s="37">
        <v>0.01</v>
      </c>
      <c r="AL14" s="37">
        <v>0.03</v>
      </c>
      <c r="AM14" s="37">
        <v>0</v>
      </c>
      <c r="AN14" s="36">
        <v>0.02</v>
      </c>
    </row>
    <row r="15" spans="1:40" ht="15" customHeight="1" x14ac:dyDescent="0.3">
      <c r="A15" s="39" t="s">
        <v>651</v>
      </c>
      <c r="B15" s="34">
        <v>0.02</v>
      </c>
      <c r="C15" s="38">
        <v>0.03</v>
      </c>
      <c r="D15" s="37">
        <v>0.01</v>
      </c>
      <c r="E15" s="37">
        <v>7.0000000000000007E-2</v>
      </c>
      <c r="F15" s="37">
        <v>0.02</v>
      </c>
      <c r="G15" s="37">
        <v>0.01</v>
      </c>
      <c r="H15" s="37">
        <v>0.02</v>
      </c>
      <c r="I15" s="37">
        <v>0.01</v>
      </c>
      <c r="J15" s="37">
        <v>0.02</v>
      </c>
      <c r="K15" s="37">
        <v>0.04</v>
      </c>
      <c r="L15" s="37">
        <v>0.02</v>
      </c>
      <c r="M15" s="37">
        <v>0.05</v>
      </c>
      <c r="N15" s="37">
        <v>0.02</v>
      </c>
      <c r="O15" s="37">
        <v>0.02</v>
      </c>
      <c r="P15" s="37">
        <v>0</v>
      </c>
      <c r="Q15" s="37">
        <v>0</v>
      </c>
      <c r="R15" s="37">
        <v>0</v>
      </c>
      <c r="S15" s="37">
        <v>0</v>
      </c>
      <c r="T15" s="37">
        <v>0</v>
      </c>
      <c r="U15" s="37">
        <v>0.48</v>
      </c>
      <c r="V15" s="37">
        <v>0</v>
      </c>
      <c r="W15" s="37">
        <v>0.04</v>
      </c>
      <c r="X15" s="37">
        <v>0.02</v>
      </c>
      <c r="Y15" s="37">
        <v>0</v>
      </c>
      <c r="Z15" s="37">
        <v>0</v>
      </c>
      <c r="AA15" s="84">
        <v>0</v>
      </c>
      <c r="AB15" s="37">
        <v>0.02</v>
      </c>
      <c r="AC15" s="37">
        <v>0.04</v>
      </c>
      <c r="AD15" s="37">
        <v>0.01</v>
      </c>
      <c r="AE15" s="37">
        <v>0.05</v>
      </c>
      <c r="AF15" s="37">
        <v>0</v>
      </c>
      <c r="AG15" s="87">
        <v>0.03</v>
      </c>
      <c r="AH15" s="37">
        <v>0.06</v>
      </c>
      <c r="AI15" s="37">
        <v>0</v>
      </c>
      <c r="AJ15" s="84">
        <v>0</v>
      </c>
      <c r="AK15" s="37">
        <v>0</v>
      </c>
      <c r="AL15" s="37">
        <v>0.08</v>
      </c>
      <c r="AM15" s="37">
        <v>0.16</v>
      </c>
      <c r="AN15" s="36">
        <v>0.03</v>
      </c>
    </row>
    <row r="16" spans="1:40" ht="15" customHeight="1" thickBot="1" x14ac:dyDescent="0.35">
      <c r="A16" s="35" t="s">
        <v>689</v>
      </c>
      <c r="B16" s="34">
        <v>0.02</v>
      </c>
      <c r="C16" s="33">
        <v>0.02</v>
      </c>
      <c r="D16" s="32">
        <v>0.01</v>
      </c>
      <c r="E16" s="32">
        <v>0</v>
      </c>
      <c r="F16" s="32">
        <v>0.02</v>
      </c>
      <c r="G16" s="32">
        <v>0.02</v>
      </c>
      <c r="H16" s="32">
        <v>0.02</v>
      </c>
      <c r="I16" s="32">
        <v>0.03</v>
      </c>
      <c r="J16" s="32">
        <v>0.01</v>
      </c>
      <c r="K16" s="32">
        <v>0.01</v>
      </c>
      <c r="L16" s="32">
        <v>0.01</v>
      </c>
      <c r="M16" s="32">
        <v>0.03</v>
      </c>
      <c r="N16" s="32">
        <v>0.01</v>
      </c>
      <c r="O16" s="32">
        <v>0.01</v>
      </c>
      <c r="P16" s="32">
        <v>0</v>
      </c>
      <c r="Q16" s="32">
        <v>0.01</v>
      </c>
      <c r="R16" s="32">
        <v>0.01</v>
      </c>
      <c r="S16" s="32">
        <v>0.2</v>
      </c>
      <c r="T16" s="32">
        <v>7.0000000000000007E-2</v>
      </c>
      <c r="U16" s="32">
        <v>0.04</v>
      </c>
      <c r="V16" s="32">
        <v>0.1</v>
      </c>
      <c r="W16" s="32">
        <v>0.01</v>
      </c>
      <c r="X16" s="32">
        <v>0.04</v>
      </c>
      <c r="Y16" s="32">
        <v>0</v>
      </c>
      <c r="Z16" s="32">
        <v>0.01</v>
      </c>
      <c r="AA16" s="85">
        <v>0</v>
      </c>
      <c r="AB16" s="32">
        <v>0.01</v>
      </c>
      <c r="AC16" s="32">
        <v>0</v>
      </c>
      <c r="AD16" s="32">
        <v>0.01</v>
      </c>
      <c r="AE16" s="32">
        <v>0.01</v>
      </c>
      <c r="AF16" s="32">
        <v>0.01</v>
      </c>
      <c r="AG16" s="88">
        <v>0.02</v>
      </c>
      <c r="AH16" s="32">
        <v>0</v>
      </c>
      <c r="AI16" s="32">
        <v>0.01</v>
      </c>
      <c r="AJ16" s="85">
        <v>0.01</v>
      </c>
      <c r="AK16" s="32">
        <v>0.01</v>
      </c>
      <c r="AL16" s="32">
        <v>0.04</v>
      </c>
      <c r="AM16" s="32">
        <v>0</v>
      </c>
      <c r="AN16" s="31">
        <v>0.02</v>
      </c>
    </row>
    <row r="17" spans="1:40" ht="17.399999999999999" customHeight="1" thickTop="1" thickBot="1" x14ac:dyDescent="0.4">
      <c r="A17" s="91" t="s">
        <v>690</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row>
    <row r="18" spans="1:40" ht="15" thickTop="1" x14ac:dyDescent="0.3">
      <c r="A18" s="29"/>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row>
    <row r="19" spans="1:40" ht="14.4" customHeight="1" x14ac:dyDescent="0.3">
      <c r="A19" s="27" t="s">
        <v>650</v>
      </c>
      <c r="B19" s="130" t="s">
        <v>649</v>
      </c>
      <c r="C19" s="130"/>
      <c r="D19" s="130"/>
      <c r="E19" s="130"/>
      <c r="F19" s="130"/>
      <c r="G19" s="130"/>
      <c r="H19" s="130"/>
      <c r="I19" s="130"/>
      <c r="J19" s="130"/>
      <c r="K19" s="130"/>
      <c r="L19" s="130"/>
      <c r="M19" s="23"/>
      <c r="N19" s="23"/>
      <c r="O19" s="23"/>
      <c r="P19" s="23"/>
      <c r="Q19" s="23"/>
      <c r="R19" s="23"/>
      <c r="S19" s="23"/>
      <c r="T19" s="23"/>
      <c r="U19" s="23"/>
      <c r="V19" s="23"/>
      <c r="W19" s="23"/>
      <c r="X19" s="23"/>
      <c r="Y19" s="148"/>
      <c r="Z19" s="148"/>
      <c r="AA19" s="148"/>
      <c r="AB19" s="26"/>
      <c r="AC19" s="26"/>
      <c r="AD19" s="26"/>
      <c r="AE19" s="26"/>
      <c r="AF19" s="26"/>
      <c r="AG19" s="3"/>
      <c r="AH19" s="3"/>
      <c r="AM19" s="149"/>
      <c r="AN19" s="150"/>
    </row>
    <row r="20" spans="1:40" ht="14.4" customHeight="1" x14ac:dyDescent="0.3">
      <c r="A20" s="25"/>
      <c r="B20" s="130"/>
      <c r="C20" s="130"/>
      <c r="D20" s="130"/>
      <c r="E20" s="130"/>
      <c r="F20" s="130"/>
      <c r="G20" s="130"/>
      <c r="H20" s="130"/>
      <c r="I20" s="130"/>
      <c r="J20" s="130"/>
      <c r="K20" s="130"/>
      <c r="L20" s="130"/>
      <c r="M20" s="24"/>
      <c r="N20" s="24"/>
      <c r="O20" s="24"/>
      <c r="P20" s="24"/>
      <c r="Q20" s="24"/>
      <c r="R20" s="24"/>
      <c r="S20" s="24"/>
      <c r="T20" s="24"/>
      <c r="U20" s="23"/>
      <c r="V20" s="23"/>
      <c r="W20" s="23"/>
      <c r="X20" s="23"/>
      <c r="Y20" s="129"/>
      <c r="Z20" s="129"/>
      <c r="AA20" s="129"/>
      <c r="AB20" s="129"/>
      <c r="AC20" s="129"/>
      <c r="AD20" s="129"/>
      <c r="AE20" s="129"/>
      <c r="AF20" s="129"/>
      <c r="AG20" s="129"/>
      <c r="AH20" s="129"/>
      <c r="AI20" s="129"/>
      <c r="AJ20" s="129"/>
      <c r="AK20" s="20"/>
      <c r="AL20" s="20"/>
      <c r="AM20" s="150"/>
      <c r="AN20" s="150"/>
    </row>
    <row r="21" spans="1:40" ht="13.8" customHeight="1" x14ac:dyDescent="0.25">
      <c r="B21" s="130"/>
      <c r="C21" s="130"/>
      <c r="D21" s="130"/>
      <c r="E21" s="130"/>
      <c r="F21" s="130"/>
      <c r="G21" s="130"/>
      <c r="H21" s="130"/>
      <c r="I21" s="130"/>
      <c r="J21" s="130"/>
      <c r="K21" s="130"/>
      <c r="L21" s="130"/>
      <c r="M21" s="130" t="s">
        <v>648</v>
      </c>
      <c r="N21" s="130"/>
      <c r="O21" s="130"/>
      <c r="P21" s="130"/>
      <c r="Q21" s="130"/>
      <c r="R21" s="130"/>
      <c r="S21" s="130"/>
      <c r="T21" s="130"/>
      <c r="U21" s="23"/>
      <c r="V21" s="23"/>
      <c r="W21" s="23"/>
      <c r="X21" s="23"/>
      <c r="Y21" s="129"/>
      <c r="Z21" s="129"/>
      <c r="AA21" s="129"/>
      <c r="AB21" s="129"/>
      <c r="AC21" s="129"/>
      <c r="AD21" s="129"/>
      <c r="AE21" s="129"/>
      <c r="AF21" s="129"/>
      <c r="AG21" s="129"/>
      <c r="AH21" s="129"/>
      <c r="AI21" s="129"/>
      <c r="AJ21" s="129"/>
      <c r="AK21" s="20"/>
      <c r="AL21" s="20"/>
    </row>
    <row r="22" spans="1:40" ht="13.8" customHeight="1" x14ac:dyDescent="0.25">
      <c r="B22" s="130"/>
      <c r="C22" s="130"/>
      <c r="D22" s="130"/>
      <c r="E22" s="130"/>
      <c r="F22" s="130"/>
      <c r="G22" s="130"/>
      <c r="H22" s="130"/>
      <c r="I22" s="130"/>
      <c r="J22" s="130"/>
      <c r="K22" s="130"/>
      <c r="L22" s="130"/>
      <c r="M22" s="130"/>
      <c r="N22" s="130"/>
      <c r="O22" s="130"/>
      <c r="P22" s="130"/>
      <c r="Q22" s="130"/>
      <c r="R22" s="130"/>
      <c r="S22" s="130"/>
      <c r="T22" s="130"/>
      <c r="U22" s="23"/>
      <c r="V22" s="23"/>
      <c r="W22" s="23"/>
      <c r="X22" s="23"/>
      <c r="Y22" s="129"/>
      <c r="Z22" s="129"/>
      <c r="AA22" s="129"/>
      <c r="AB22" s="129"/>
      <c r="AC22" s="129"/>
      <c r="AD22" s="129"/>
      <c r="AE22" s="129"/>
      <c r="AF22" s="129"/>
      <c r="AG22" s="129"/>
      <c r="AH22" s="129"/>
      <c r="AI22" s="129"/>
      <c r="AJ22" s="129"/>
      <c r="AK22" s="20"/>
      <c r="AL22" s="20"/>
    </row>
    <row r="23" spans="1:40" ht="13.8" customHeight="1" x14ac:dyDescent="0.25">
      <c r="B23" s="130"/>
      <c r="C23" s="130"/>
      <c r="D23" s="130"/>
      <c r="E23" s="130"/>
      <c r="F23" s="130"/>
      <c r="G23" s="130"/>
      <c r="H23" s="130"/>
      <c r="I23" s="130"/>
      <c r="J23" s="130"/>
      <c r="K23" s="130"/>
      <c r="L23" s="130"/>
      <c r="M23" s="130"/>
      <c r="N23" s="130"/>
      <c r="O23" s="130"/>
      <c r="P23" s="130"/>
      <c r="Q23" s="130"/>
      <c r="R23" s="130"/>
      <c r="S23" s="130"/>
      <c r="T23" s="130"/>
      <c r="U23" s="23"/>
      <c r="V23" s="23"/>
      <c r="W23" s="23"/>
      <c r="X23" s="23"/>
      <c r="Y23" s="129"/>
      <c r="Z23" s="129"/>
      <c r="AA23" s="129"/>
      <c r="AB23" s="129"/>
      <c r="AC23" s="129"/>
      <c r="AD23" s="129"/>
      <c r="AE23" s="129"/>
      <c r="AF23" s="129"/>
      <c r="AG23" s="129"/>
      <c r="AH23" s="129"/>
      <c r="AI23" s="129"/>
      <c r="AJ23" s="129"/>
      <c r="AK23" s="20"/>
      <c r="AL23" s="20"/>
    </row>
    <row r="24" spans="1:40" ht="13.8" customHeight="1" x14ac:dyDescent="0.25">
      <c r="B24" s="130"/>
      <c r="C24" s="130"/>
      <c r="D24" s="130"/>
      <c r="E24" s="130"/>
      <c r="F24" s="130"/>
      <c r="G24" s="130"/>
      <c r="H24" s="130"/>
      <c r="I24" s="130"/>
      <c r="J24" s="130"/>
      <c r="K24" s="130"/>
      <c r="L24" s="130"/>
      <c r="M24" s="130"/>
      <c r="N24" s="130"/>
      <c r="O24" s="130"/>
      <c r="P24" s="130"/>
      <c r="Q24" s="130"/>
      <c r="R24" s="130"/>
      <c r="S24" s="130"/>
      <c r="T24" s="130"/>
      <c r="U24" s="23"/>
      <c r="V24" s="23"/>
      <c r="W24" s="23"/>
      <c r="X24" s="23"/>
      <c r="Y24" s="129"/>
      <c r="Z24" s="129"/>
      <c r="AA24" s="129"/>
      <c r="AB24" s="129"/>
      <c r="AC24" s="129"/>
      <c r="AD24" s="129"/>
      <c r="AE24" s="129"/>
      <c r="AF24" s="129"/>
      <c r="AG24" s="129"/>
      <c r="AH24" s="129"/>
      <c r="AI24" s="129"/>
      <c r="AJ24" s="129"/>
      <c r="AK24" s="20"/>
      <c r="AL24" s="20"/>
    </row>
    <row r="25" spans="1:40" ht="14.4" customHeight="1" x14ac:dyDescent="0.3">
      <c r="B25" s="130"/>
      <c r="C25" s="130"/>
      <c r="D25" s="130"/>
      <c r="E25" s="130"/>
      <c r="F25" s="130"/>
      <c r="G25" s="130"/>
      <c r="H25" s="130"/>
      <c r="I25" s="130"/>
      <c r="J25" s="130"/>
      <c r="K25" s="130"/>
      <c r="L25" s="130"/>
      <c r="M25" s="131" t="s">
        <v>647</v>
      </c>
      <c r="N25" s="131"/>
      <c r="O25" s="131"/>
      <c r="P25" s="131"/>
      <c r="Q25" s="131"/>
      <c r="R25" s="131"/>
      <c r="S25" s="131"/>
      <c r="T25" s="131"/>
      <c r="U25" s="21"/>
      <c r="V25" s="21"/>
      <c r="W25" s="21"/>
      <c r="X25" s="21"/>
      <c r="Y25" s="21"/>
      <c r="Z25" s="21"/>
      <c r="AK25" s="22"/>
      <c r="AL25" s="22"/>
      <c r="AM25" s="22"/>
    </row>
    <row r="26" spans="1:40" ht="14.4" customHeight="1" x14ac:dyDescent="0.3">
      <c r="A26" s="3"/>
      <c r="B26" s="132" t="s">
        <v>646</v>
      </c>
      <c r="C26" s="132"/>
      <c r="D26" s="132"/>
      <c r="E26" s="132"/>
      <c r="F26" s="132"/>
      <c r="G26" s="132"/>
      <c r="H26" s="132"/>
      <c r="I26" s="132"/>
      <c r="J26" s="132"/>
      <c r="K26" s="3"/>
      <c r="L26" s="3"/>
      <c r="M26" s="21"/>
      <c r="N26" s="21"/>
      <c r="O26" s="21"/>
      <c r="P26" s="21"/>
      <c r="Q26" s="21"/>
      <c r="R26" s="21"/>
      <c r="S26" s="21"/>
      <c r="T26" s="21"/>
      <c r="U26" s="21"/>
      <c r="V26" s="21"/>
      <c r="W26" s="21"/>
      <c r="X26" s="21"/>
      <c r="Y26" s="21"/>
      <c r="Z26" s="21"/>
      <c r="AK26" s="3"/>
      <c r="AL26" s="3"/>
      <c r="AM26" s="3"/>
      <c r="AN26" s="3"/>
    </row>
    <row r="27" spans="1:40" ht="14.4" x14ac:dyDescent="0.3">
      <c r="A27" s="3"/>
      <c r="B27" s="132"/>
      <c r="C27" s="132"/>
      <c r="D27" s="132"/>
      <c r="E27" s="132"/>
      <c r="F27" s="132"/>
      <c r="G27" s="132"/>
      <c r="H27" s="132"/>
      <c r="I27" s="132"/>
      <c r="J27" s="132"/>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ht="14.4" x14ac:dyDescent="0.3">
      <c r="A28" s="3"/>
      <c r="B28" s="132"/>
      <c r="C28" s="132"/>
      <c r="D28" s="132"/>
      <c r="E28" s="132"/>
      <c r="F28" s="132"/>
      <c r="G28" s="132"/>
      <c r="H28" s="132"/>
      <c r="I28" s="132"/>
      <c r="J28" s="132"/>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row>
    <row r="29" spans="1:40" ht="14.4" x14ac:dyDescent="0.3">
      <c r="A29" s="3"/>
      <c r="B29" s="132"/>
      <c r="C29" s="132"/>
      <c r="D29" s="132"/>
      <c r="E29" s="132"/>
      <c r="F29" s="132"/>
      <c r="G29" s="132"/>
      <c r="H29" s="132"/>
      <c r="I29" s="132"/>
      <c r="J29" s="13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ht="14.4" x14ac:dyDescent="0.3">
      <c r="A30" s="3"/>
      <c r="B30" s="132"/>
      <c r="C30" s="132"/>
      <c r="D30" s="132"/>
      <c r="E30" s="132"/>
      <c r="F30" s="132"/>
      <c r="G30" s="132"/>
      <c r="H30" s="132"/>
      <c r="I30" s="132"/>
      <c r="J30" s="13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ht="14.4" x14ac:dyDescent="0.3">
      <c r="A31" s="3"/>
      <c r="B31" s="132"/>
      <c r="C31" s="132"/>
      <c r="D31" s="132"/>
      <c r="E31" s="132"/>
      <c r="F31" s="132"/>
      <c r="G31" s="132"/>
      <c r="H31" s="132"/>
      <c r="I31" s="132"/>
      <c r="J31" s="132"/>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ht="14.4" x14ac:dyDescent="0.3">
      <c r="A32" s="3"/>
      <c r="B32" s="132"/>
      <c r="C32" s="132"/>
      <c r="D32" s="132"/>
      <c r="E32" s="132"/>
      <c r="F32" s="132"/>
      <c r="G32" s="132"/>
      <c r="H32" s="132"/>
      <c r="I32" s="132"/>
      <c r="J32" s="132"/>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row>
    <row r="33" spans="1:40" ht="14.4" x14ac:dyDescent="0.3">
      <c r="A33" s="3"/>
      <c r="B33" s="132"/>
      <c r="C33" s="132"/>
      <c r="D33" s="132"/>
      <c r="E33" s="132"/>
      <c r="F33" s="132"/>
      <c r="G33" s="132"/>
      <c r="H33" s="132"/>
      <c r="I33" s="132"/>
      <c r="J33" s="132"/>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ht="14.4" x14ac:dyDescent="0.3">
      <c r="A34" s="3"/>
      <c r="B34" s="132"/>
      <c r="C34" s="132"/>
      <c r="D34" s="132"/>
      <c r="E34" s="132"/>
      <c r="F34" s="132"/>
      <c r="G34" s="132"/>
      <c r="H34" s="132"/>
      <c r="I34" s="132"/>
      <c r="J34" s="132"/>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ht="14.4" x14ac:dyDescent="0.3">
      <c r="A35" s="3"/>
      <c r="B35" s="20"/>
      <c r="C35" s="20"/>
      <c r="D35" s="20"/>
      <c r="E35" s="20"/>
      <c r="F35" s="20"/>
      <c r="G35" s="20"/>
      <c r="H35" s="20"/>
      <c r="I35" s="20"/>
      <c r="J35" s="20"/>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ht="14.4" x14ac:dyDescent="0.3">
      <c r="A36" s="3"/>
      <c r="B36" s="20"/>
      <c r="C36" s="20"/>
      <c r="D36" s="20"/>
      <c r="E36" s="20"/>
      <c r="F36" s="20"/>
      <c r="G36" s="20"/>
      <c r="H36" s="20"/>
      <c r="I36" s="20"/>
      <c r="J36" s="20"/>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ht="13.8" customHeight="1" x14ac:dyDescent="0.3">
      <c r="B37" s="20"/>
      <c r="C37" s="20"/>
      <c r="D37" s="20"/>
      <c r="E37" s="20"/>
      <c r="F37" s="20"/>
      <c r="G37" s="20"/>
      <c r="H37" s="20"/>
      <c r="I37" s="20"/>
      <c r="J37" s="20"/>
      <c r="K37" s="3"/>
      <c r="L37" s="3"/>
      <c r="M37" s="3"/>
      <c r="N37" s="3"/>
      <c r="O37" s="3"/>
      <c r="P37" s="3"/>
      <c r="Q37" s="3"/>
      <c r="R37" s="3"/>
      <c r="S37" s="3"/>
      <c r="T37" s="3"/>
      <c r="U37" s="3"/>
      <c r="V37" s="3"/>
      <c r="W37" s="3"/>
      <c r="X37" s="3"/>
    </row>
    <row r="38" spans="1:40" x14ac:dyDescent="0.25">
      <c r="B38" s="20"/>
      <c r="C38" s="20"/>
      <c r="D38" s="20"/>
      <c r="E38" s="20"/>
      <c r="F38" s="20"/>
      <c r="G38" s="20"/>
      <c r="H38" s="20"/>
      <c r="I38" s="20"/>
      <c r="J38" s="20"/>
    </row>
  </sheetData>
  <sheetProtection algorithmName="SHA-512" hashValue="6ddR3qA2aRh5reRhMYPsImRvkoWxwPF0aE99wczRKjnHjRsGZL2x4iTC5zNFPrv6n5THIKTiFqDYhSsFtwPAGw==" saltValue="7YnBr6g6R+dM8qNhaou82A==" spinCount="100000" sheet="1" objects="1" scenarios="1"/>
  <mergeCells count="19">
    <mergeCell ref="B19:L25"/>
    <mergeCell ref="Y19:AA19"/>
    <mergeCell ref="AM19:AN20"/>
    <mergeCell ref="Y20:AJ24"/>
    <mergeCell ref="M21:T24"/>
    <mergeCell ref="M25:T25"/>
    <mergeCell ref="B26:J34"/>
    <mergeCell ref="A2:AN2"/>
    <mergeCell ref="AL3:AL4"/>
    <mergeCell ref="A6:A7"/>
    <mergeCell ref="C6:D6"/>
    <mergeCell ref="E6:H6"/>
    <mergeCell ref="I6:K6"/>
    <mergeCell ref="L6:O6"/>
    <mergeCell ref="P6:AA6"/>
    <mergeCell ref="A3:L4"/>
    <mergeCell ref="AB6:AF6"/>
    <mergeCell ref="AG6:AJ6"/>
    <mergeCell ref="AK6:AN6"/>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46"/>
  <sheetViews>
    <sheetView showGridLines="0" workbookViewId="0">
      <pane xSplit="2" topLeftCell="C1" activePane="topRight" state="frozen"/>
      <selection pane="topRight" activeCell="A3" sqref="A3:I3"/>
    </sheetView>
  </sheetViews>
  <sheetFormatPr defaultRowHeight="14.4" x14ac:dyDescent="0.3"/>
  <cols>
    <col min="1" max="1" width="51.10937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c r="AM2" s="59" t="s">
        <v>664</v>
      </c>
    </row>
    <row r="3" spans="1:40" s="3" customFormat="1" ht="51.6" customHeight="1" x14ac:dyDescent="0.4">
      <c r="A3" s="157" t="s">
        <v>670</v>
      </c>
      <c r="B3" s="157"/>
      <c r="C3" s="157"/>
      <c r="D3" s="157"/>
      <c r="E3" s="157"/>
      <c r="F3" s="157"/>
      <c r="G3" s="157"/>
      <c r="H3" s="157"/>
      <c r="I3" s="157"/>
      <c r="J3" s="94"/>
      <c r="K3" s="94"/>
      <c r="L3" s="94"/>
      <c r="M3" s="94"/>
      <c r="N3" s="19"/>
      <c r="O3" s="19"/>
      <c r="P3" s="19"/>
      <c r="Q3" s="19"/>
    </row>
    <row r="4" spans="1:40" ht="7.2"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2"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233</v>
      </c>
      <c r="C8" s="65" t="s">
        <v>234</v>
      </c>
      <c r="D8" s="65" t="s">
        <v>235</v>
      </c>
      <c r="E8" s="65" t="s">
        <v>236</v>
      </c>
      <c r="F8" s="65" t="s">
        <v>76</v>
      </c>
      <c r="G8" s="65" t="s">
        <v>77</v>
      </c>
      <c r="H8" s="65" t="s">
        <v>237</v>
      </c>
      <c r="I8" s="65" t="s">
        <v>238</v>
      </c>
      <c r="J8" s="65" t="s">
        <v>79</v>
      </c>
      <c r="K8" s="65" t="s">
        <v>80</v>
      </c>
      <c r="L8" s="65" t="s">
        <v>81</v>
      </c>
      <c r="M8" s="65" t="s">
        <v>96</v>
      </c>
      <c r="N8" s="65" t="s">
        <v>239</v>
      </c>
      <c r="O8" s="65" t="s">
        <v>240</v>
      </c>
      <c r="P8" s="65" t="s">
        <v>85</v>
      </c>
      <c r="Q8" s="65" t="s">
        <v>93</v>
      </c>
      <c r="R8" s="65" t="s">
        <v>87</v>
      </c>
      <c r="S8" s="65" t="s">
        <v>57</v>
      </c>
      <c r="T8" s="65" t="s">
        <v>89</v>
      </c>
      <c r="U8" s="65" t="s">
        <v>90</v>
      </c>
      <c r="V8" s="65" t="s">
        <v>91</v>
      </c>
      <c r="W8" s="65" t="s">
        <v>241</v>
      </c>
      <c r="X8" s="65" t="s">
        <v>86</v>
      </c>
      <c r="Y8" s="65" t="s">
        <v>56</v>
      </c>
      <c r="Z8" s="65" t="s">
        <v>219</v>
      </c>
      <c r="AA8" s="65" t="s">
        <v>242</v>
      </c>
      <c r="AB8" s="65" t="s">
        <v>243</v>
      </c>
      <c r="AC8" s="65" t="s">
        <v>98</v>
      </c>
      <c r="AD8" s="65" t="s">
        <v>99</v>
      </c>
      <c r="AE8" s="65" t="s">
        <v>100</v>
      </c>
      <c r="AF8" s="65" t="s">
        <v>244</v>
      </c>
      <c r="AG8" s="65" t="s">
        <v>102</v>
      </c>
      <c r="AH8" s="65" t="s">
        <v>245</v>
      </c>
      <c r="AI8" s="65" t="s">
        <v>220</v>
      </c>
      <c r="AJ8" s="65" t="s">
        <v>104</v>
      </c>
      <c r="AK8" s="65" t="s">
        <v>105</v>
      </c>
      <c r="AL8" s="65" t="s">
        <v>106</v>
      </c>
      <c r="AM8" s="65" t="s">
        <v>107</v>
      </c>
      <c r="AN8" s="65" t="s">
        <v>246</v>
      </c>
    </row>
    <row r="9" spans="1:40" ht="20.100000000000001" customHeight="1" x14ac:dyDescent="0.35">
      <c r="A9" s="62" t="s">
        <v>247</v>
      </c>
      <c r="B9" s="63" t="s">
        <v>131</v>
      </c>
      <c r="C9" s="63" t="s">
        <v>248</v>
      </c>
      <c r="D9" s="63" t="s">
        <v>249</v>
      </c>
      <c r="E9" s="63" t="s">
        <v>198</v>
      </c>
      <c r="F9" s="63" t="s">
        <v>172</v>
      </c>
      <c r="G9" s="63" t="s">
        <v>165</v>
      </c>
      <c r="H9" s="63" t="s">
        <v>250</v>
      </c>
      <c r="I9" s="63" t="s">
        <v>251</v>
      </c>
      <c r="J9" s="63" t="s">
        <v>252</v>
      </c>
      <c r="K9" s="63" t="s">
        <v>190</v>
      </c>
      <c r="L9" s="63" t="s">
        <v>253</v>
      </c>
      <c r="M9" s="63" t="s">
        <v>254</v>
      </c>
      <c r="N9" s="63" t="s">
        <v>255</v>
      </c>
      <c r="O9" s="63" t="s">
        <v>169</v>
      </c>
      <c r="P9" s="63" t="s">
        <v>57</v>
      </c>
      <c r="Q9" s="63" t="s">
        <v>50</v>
      </c>
      <c r="R9" s="63" t="s">
        <v>117</v>
      </c>
      <c r="S9" s="63" t="s">
        <v>115</v>
      </c>
      <c r="T9" s="63" t="s">
        <v>107</v>
      </c>
      <c r="U9" s="63" t="s">
        <v>50</v>
      </c>
      <c r="V9" s="63" t="s">
        <v>115</v>
      </c>
      <c r="W9" s="63" t="s">
        <v>91</v>
      </c>
      <c r="X9" s="63" t="s">
        <v>256</v>
      </c>
      <c r="Y9" s="63" t="s">
        <v>115</v>
      </c>
      <c r="Z9" s="63" t="s">
        <v>115</v>
      </c>
      <c r="AA9" s="63" t="s">
        <v>117</v>
      </c>
      <c r="AB9" s="63" t="s">
        <v>57</v>
      </c>
      <c r="AC9" s="63" t="s">
        <v>257</v>
      </c>
      <c r="AD9" s="63" t="s">
        <v>94</v>
      </c>
      <c r="AE9" s="63" t="s">
        <v>258</v>
      </c>
      <c r="AF9" s="63" t="s">
        <v>50</v>
      </c>
      <c r="AG9" s="63" t="s">
        <v>259</v>
      </c>
      <c r="AH9" s="63" t="s">
        <v>260</v>
      </c>
      <c r="AI9" s="63" t="s">
        <v>94</v>
      </c>
      <c r="AJ9" s="63" t="s">
        <v>107</v>
      </c>
      <c r="AK9" s="63" t="s">
        <v>56</v>
      </c>
      <c r="AL9" s="63" t="s">
        <v>195</v>
      </c>
      <c r="AM9" s="63" t="s">
        <v>115</v>
      </c>
      <c r="AN9" s="63" t="s">
        <v>261</v>
      </c>
    </row>
    <row r="10" spans="1:40" ht="20.100000000000001" customHeight="1" x14ac:dyDescent="0.35">
      <c r="A10" s="64" t="s">
        <v>262</v>
      </c>
      <c r="B10" s="66" t="s">
        <v>156</v>
      </c>
      <c r="C10" s="66" t="s">
        <v>227</v>
      </c>
      <c r="D10" s="66" t="s">
        <v>186</v>
      </c>
      <c r="E10" s="66" t="s">
        <v>263</v>
      </c>
      <c r="F10" s="66" t="s">
        <v>185</v>
      </c>
      <c r="G10" s="66" t="s">
        <v>181</v>
      </c>
      <c r="H10" s="66" t="s">
        <v>203</v>
      </c>
      <c r="I10" s="66" t="s">
        <v>186</v>
      </c>
      <c r="J10" s="66" t="s">
        <v>178</v>
      </c>
      <c r="K10" s="66" t="s">
        <v>179</v>
      </c>
      <c r="L10" s="66" t="s">
        <v>176</v>
      </c>
      <c r="M10" s="66" t="s">
        <v>175</v>
      </c>
      <c r="N10" s="66" t="s">
        <v>174</v>
      </c>
      <c r="O10" s="66" t="s">
        <v>150</v>
      </c>
      <c r="P10" s="66" t="s">
        <v>264</v>
      </c>
      <c r="Q10" s="66" t="s">
        <v>265</v>
      </c>
      <c r="R10" s="66" t="s">
        <v>266</v>
      </c>
      <c r="S10" s="66" t="s">
        <v>140</v>
      </c>
      <c r="T10" s="66" t="s">
        <v>176</v>
      </c>
      <c r="U10" s="66" t="s">
        <v>206</v>
      </c>
      <c r="V10" s="66" t="s">
        <v>140</v>
      </c>
      <c r="W10" s="66" t="s">
        <v>204</v>
      </c>
      <c r="X10" s="66" t="s">
        <v>143</v>
      </c>
      <c r="Y10" s="66" t="s">
        <v>140</v>
      </c>
      <c r="Z10" s="66" t="s">
        <v>140</v>
      </c>
      <c r="AA10" s="66" t="s">
        <v>265</v>
      </c>
      <c r="AB10" s="66" t="s">
        <v>205</v>
      </c>
      <c r="AC10" s="66" t="s">
        <v>148</v>
      </c>
      <c r="AD10" s="66" t="s">
        <v>265</v>
      </c>
      <c r="AE10" s="66" t="s">
        <v>147</v>
      </c>
      <c r="AF10" s="66" t="s">
        <v>265</v>
      </c>
      <c r="AG10" s="66" t="s">
        <v>133</v>
      </c>
      <c r="AH10" s="66" t="s">
        <v>181</v>
      </c>
      <c r="AI10" s="66" t="s">
        <v>187</v>
      </c>
      <c r="AJ10" s="66" t="s">
        <v>265</v>
      </c>
      <c r="AK10" s="66" t="s">
        <v>204</v>
      </c>
      <c r="AL10" s="66" t="s">
        <v>263</v>
      </c>
      <c r="AM10" s="66" t="s">
        <v>140</v>
      </c>
      <c r="AN10" s="66" t="s">
        <v>150</v>
      </c>
    </row>
    <row r="11" spans="1:40" ht="20.100000000000001" customHeight="1" x14ac:dyDescent="0.35">
      <c r="A11" s="62" t="s">
        <v>267</v>
      </c>
      <c r="B11" s="63" t="s">
        <v>127</v>
      </c>
      <c r="C11" s="63" t="s">
        <v>268</v>
      </c>
      <c r="D11" s="63" t="s">
        <v>212</v>
      </c>
      <c r="E11" s="63" t="s">
        <v>67</v>
      </c>
      <c r="F11" s="63" t="s">
        <v>161</v>
      </c>
      <c r="G11" s="63" t="s">
        <v>260</v>
      </c>
      <c r="H11" s="63" t="s">
        <v>269</v>
      </c>
      <c r="I11" s="63" t="s">
        <v>270</v>
      </c>
      <c r="J11" s="63" t="s">
        <v>250</v>
      </c>
      <c r="K11" s="63" t="s">
        <v>271</v>
      </c>
      <c r="L11" s="63" t="s">
        <v>272</v>
      </c>
      <c r="M11" s="63" t="s">
        <v>88</v>
      </c>
      <c r="N11" s="63" t="s">
        <v>273</v>
      </c>
      <c r="O11" s="63" t="s">
        <v>274</v>
      </c>
      <c r="P11" s="63" t="s">
        <v>275</v>
      </c>
      <c r="Q11" s="63" t="s">
        <v>95</v>
      </c>
      <c r="R11" s="63" t="s">
        <v>95</v>
      </c>
      <c r="S11" s="63" t="s">
        <v>115</v>
      </c>
      <c r="T11" s="63" t="s">
        <v>121</v>
      </c>
      <c r="U11" s="63" t="s">
        <v>50</v>
      </c>
      <c r="V11" s="63" t="s">
        <v>117</v>
      </c>
      <c r="W11" s="63" t="s">
        <v>167</v>
      </c>
      <c r="X11" s="63" t="s">
        <v>90</v>
      </c>
      <c r="Y11" s="63" t="s">
        <v>115</v>
      </c>
      <c r="Z11" s="63" t="s">
        <v>115</v>
      </c>
      <c r="AA11" s="63" t="s">
        <v>276</v>
      </c>
      <c r="AB11" s="63" t="s">
        <v>36</v>
      </c>
      <c r="AC11" s="63" t="s">
        <v>194</v>
      </c>
      <c r="AD11" s="63" t="s">
        <v>269</v>
      </c>
      <c r="AE11" s="63" t="s">
        <v>276</v>
      </c>
      <c r="AF11" s="63" t="s">
        <v>219</v>
      </c>
      <c r="AG11" s="63" t="s">
        <v>223</v>
      </c>
      <c r="AH11" s="63" t="s">
        <v>277</v>
      </c>
      <c r="AI11" s="63" t="s">
        <v>117</v>
      </c>
      <c r="AJ11" s="63" t="s">
        <v>278</v>
      </c>
      <c r="AK11" s="63" t="s">
        <v>250</v>
      </c>
      <c r="AL11" s="63" t="s">
        <v>221</v>
      </c>
      <c r="AM11" s="63" t="s">
        <v>94</v>
      </c>
      <c r="AN11" s="63" t="s">
        <v>268</v>
      </c>
    </row>
    <row r="12" spans="1:40" ht="20.100000000000001" customHeight="1" x14ac:dyDescent="0.35">
      <c r="A12" s="64" t="s">
        <v>279</v>
      </c>
      <c r="B12" s="66" t="s">
        <v>187</v>
      </c>
      <c r="C12" s="66" t="s">
        <v>177</v>
      </c>
      <c r="D12" s="66" t="s">
        <v>225</v>
      </c>
      <c r="E12" s="66" t="s">
        <v>187</v>
      </c>
      <c r="F12" s="66" t="s">
        <v>144</v>
      </c>
      <c r="G12" s="66" t="s">
        <v>183</v>
      </c>
      <c r="H12" s="66" t="s">
        <v>177</v>
      </c>
      <c r="I12" s="66" t="s">
        <v>206</v>
      </c>
      <c r="J12" s="66" t="s">
        <v>228</v>
      </c>
      <c r="K12" s="66" t="s">
        <v>227</v>
      </c>
      <c r="L12" s="66" t="s">
        <v>176</v>
      </c>
      <c r="M12" s="66" t="s">
        <v>206</v>
      </c>
      <c r="N12" s="66" t="s">
        <v>202</v>
      </c>
      <c r="O12" s="66" t="s">
        <v>180</v>
      </c>
      <c r="P12" s="66" t="s">
        <v>280</v>
      </c>
      <c r="Q12" s="66" t="s">
        <v>264</v>
      </c>
      <c r="R12" s="66" t="s">
        <v>281</v>
      </c>
      <c r="S12" s="66" t="s">
        <v>140</v>
      </c>
      <c r="T12" s="66" t="s">
        <v>153</v>
      </c>
      <c r="U12" s="66" t="s">
        <v>206</v>
      </c>
      <c r="V12" s="66" t="s">
        <v>183</v>
      </c>
      <c r="W12" s="66" t="s">
        <v>144</v>
      </c>
      <c r="X12" s="66" t="s">
        <v>204</v>
      </c>
      <c r="Y12" s="66" t="s">
        <v>140</v>
      </c>
      <c r="Z12" s="66" t="s">
        <v>140</v>
      </c>
      <c r="AA12" s="66" t="s">
        <v>228</v>
      </c>
      <c r="AB12" s="66" t="s">
        <v>146</v>
      </c>
      <c r="AC12" s="66" t="s">
        <v>227</v>
      </c>
      <c r="AD12" s="66" t="s">
        <v>174</v>
      </c>
      <c r="AE12" s="66" t="s">
        <v>182</v>
      </c>
      <c r="AF12" s="66" t="s">
        <v>265</v>
      </c>
      <c r="AG12" s="66" t="s">
        <v>203</v>
      </c>
      <c r="AH12" s="66" t="s">
        <v>135</v>
      </c>
      <c r="AI12" s="66" t="s">
        <v>225</v>
      </c>
      <c r="AJ12" s="66" t="s">
        <v>225</v>
      </c>
      <c r="AK12" s="66" t="s">
        <v>204</v>
      </c>
      <c r="AL12" s="66" t="s">
        <v>181</v>
      </c>
      <c r="AM12" s="66" t="s">
        <v>148</v>
      </c>
      <c r="AN12" s="66" t="s">
        <v>177</v>
      </c>
    </row>
    <row r="13" spans="1:40" ht="20.100000000000001" customHeight="1" x14ac:dyDescent="0.35">
      <c r="A13" s="62" t="s">
        <v>11</v>
      </c>
      <c r="B13" s="63" t="s">
        <v>282</v>
      </c>
      <c r="C13" s="63" t="s">
        <v>169</v>
      </c>
      <c r="D13" s="63" t="s">
        <v>272</v>
      </c>
      <c r="E13" s="63" t="s">
        <v>274</v>
      </c>
      <c r="F13" s="63" t="s">
        <v>199</v>
      </c>
      <c r="G13" s="63" t="s">
        <v>106</v>
      </c>
      <c r="H13" s="63" t="s">
        <v>254</v>
      </c>
      <c r="I13" s="63" t="s">
        <v>199</v>
      </c>
      <c r="J13" s="63" t="s">
        <v>270</v>
      </c>
      <c r="K13" s="63" t="s">
        <v>119</v>
      </c>
      <c r="L13" s="63" t="s">
        <v>252</v>
      </c>
      <c r="M13" s="63" t="s">
        <v>52</v>
      </c>
      <c r="N13" s="63" t="s">
        <v>119</v>
      </c>
      <c r="O13" s="63" t="s">
        <v>51</v>
      </c>
      <c r="P13" s="63" t="s">
        <v>117</v>
      </c>
      <c r="Q13" s="63" t="s">
        <v>283</v>
      </c>
      <c r="R13" s="63" t="s">
        <v>115</v>
      </c>
      <c r="S13" s="63" t="s">
        <v>115</v>
      </c>
      <c r="T13" s="63" t="s">
        <v>94</v>
      </c>
      <c r="U13" s="63" t="s">
        <v>115</v>
      </c>
      <c r="V13" s="63" t="s">
        <v>115</v>
      </c>
      <c r="W13" s="63" t="s">
        <v>115</v>
      </c>
      <c r="X13" s="63" t="s">
        <v>117</v>
      </c>
      <c r="Y13" s="63" t="s">
        <v>117</v>
      </c>
      <c r="Z13" s="63" t="s">
        <v>117</v>
      </c>
      <c r="AA13" s="63" t="s">
        <v>284</v>
      </c>
      <c r="AB13" s="63" t="s">
        <v>117</v>
      </c>
      <c r="AC13" s="63" t="s">
        <v>115</v>
      </c>
      <c r="AD13" s="63" t="s">
        <v>285</v>
      </c>
      <c r="AE13" s="63" t="s">
        <v>117</v>
      </c>
      <c r="AF13" s="63" t="s">
        <v>128</v>
      </c>
      <c r="AG13" s="63" t="s">
        <v>94</v>
      </c>
      <c r="AH13" s="63" t="s">
        <v>220</v>
      </c>
      <c r="AI13" s="63" t="s">
        <v>94</v>
      </c>
      <c r="AJ13" s="63" t="s">
        <v>286</v>
      </c>
      <c r="AK13" s="63" t="s">
        <v>283</v>
      </c>
      <c r="AL13" s="63" t="s">
        <v>118</v>
      </c>
      <c r="AM13" s="63" t="s">
        <v>117</v>
      </c>
      <c r="AN13" s="63" t="s">
        <v>58</v>
      </c>
    </row>
    <row r="14" spans="1:40" ht="20.100000000000001" customHeight="1" x14ac:dyDescent="0.35">
      <c r="A14" s="64" t="s">
        <v>287</v>
      </c>
      <c r="B14" s="66" t="s">
        <v>187</v>
      </c>
      <c r="C14" s="66" t="s">
        <v>180</v>
      </c>
      <c r="D14" s="66" t="s">
        <v>176</v>
      </c>
      <c r="E14" s="66" t="s">
        <v>206</v>
      </c>
      <c r="F14" s="66" t="s">
        <v>203</v>
      </c>
      <c r="G14" s="66" t="s">
        <v>208</v>
      </c>
      <c r="H14" s="66" t="s">
        <v>183</v>
      </c>
      <c r="I14" s="66" t="s">
        <v>202</v>
      </c>
      <c r="J14" s="66" t="s">
        <v>175</v>
      </c>
      <c r="K14" s="66" t="s">
        <v>183</v>
      </c>
      <c r="L14" s="66" t="s">
        <v>187</v>
      </c>
      <c r="M14" s="66" t="s">
        <v>180</v>
      </c>
      <c r="N14" s="66" t="s">
        <v>206</v>
      </c>
      <c r="O14" s="66" t="s">
        <v>183</v>
      </c>
      <c r="P14" s="66" t="s">
        <v>265</v>
      </c>
      <c r="Q14" s="66" t="s">
        <v>137</v>
      </c>
      <c r="R14" s="66" t="s">
        <v>140</v>
      </c>
      <c r="S14" s="66" t="s">
        <v>140</v>
      </c>
      <c r="T14" s="66" t="s">
        <v>182</v>
      </c>
      <c r="U14" s="66" t="s">
        <v>140</v>
      </c>
      <c r="V14" s="66" t="s">
        <v>140</v>
      </c>
      <c r="W14" s="66" t="s">
        <v>140</v>
      </c>
      <c r="X14" s="66" t="s">
        <v>140</v>
      </c>
      <c r="Y14" s="66" t="s">
        <v>205</v>
      </c>
      <c r="Z14" s="66">
        <v>0.45</v>
      </c>
      <c r="AA14" s="66" t="s">
        <v>207</v>
      </c>
      <c r="AB14" s="66" t="s">
        <v>265</v>
      </c>
      <c r="AC14" s="66" t="s">
        <v>140</v>
      </c>
      <c r="AD14" s="66" t="s">
        <v>206</v>
      </c>
      <c r="AE14" s="66" t="s">
        <v>140</v>
      </c>
      <c r="AF14" s="66" t="s">
        <v>135</v>
      </c>
      <c r="AG14" s="66" t="s">
        <v>140</v>
      </c>
      <c r="AH14" s="66" t="s">
        <v>182</v>
      </c>
      <c r="AI14" s="66" t="s">
        <v>203</v>
      </c>
      <c r="AJ14" s="66" t="s">
        <v>185</v>
      </c>
      <c r="AK14" s="66" t="s">
        <v>184</v>
      </c>
      <c r="AL14" s="66" t="s">
        <v>228</v>
      </c>
      <c r="AM14" s="66" t="s">
        <v>203</v>
      </c>
      <c r="AN14" s="66" t="s">
        <v>266</v>
      </c>
    </row>
    <row r="15" spans="1:40" ht="20.100000000000001" customHeight="1" x14ac:dyDescent="0.35">
      <c r="A15" s="62" t="s">
        <v>20</v>
      </c>
      <c r="B15" s="63" t="s">
        <v>289</v>
      </c>
      <c r="C15" s="63" t="s">
        <v>290</v>
      </c>
      <c r="D15" s="63" t="s">
        <v>291</v>
      </c>
      <c r="E15" s="63" t="s">
        <v>276</v>
      </c>
      <c r="F15" s="63" t="s">
        <v>49</v>
      </c>
      <c r="G15" s="63" t="s">
        <v>269</v>
      </c>
      <c r="H15" s="63" t="s">
        <v>119</v>
      </c>
      <c r="I15" s="63" t="s">
        <v>36</v>
      </c>
      <c r="J15" s="63" t="s">
        <v>56</v>
      </c>
      <c r="K15" s="63" t="s">
        <v>292</v>
      </c>
      <c r="L15" s="63" t="s">
        <v>291</v>
      </c>
      <c r="M15" s="63" t="s">
        <v>221</v>
      </c>
      <c r="N15" s="63" t="s">
        <v>159</v>
      </c>
      <c r="O15" s="63" t="s">
        <v>52</v>
      </c>
      <c r="P15" s="63" t="s">
        <v>107</v>
      </c>
      <c r="Q15" s="63" t="s">
        <v>293</v>
      </c>
      <c r="R15" s="63" t="s">
        <v>115</v>
      </c>
      <c r="S15" s="63" t="s">
        <v>219</v>
      </c>
      <c r="T15" s="63" t="s">
        <v>219</v>
      </c>
      <c r="U15" s="63" t="s">
        <v>115</v>
      </c>
      <c r="V15" s="63" t="s">
        <v>57</v>
      </c>
      <c r="W15" s="63" t="s">
        <v>219</v>
      </c>
      <c r="X15" s="63" t="s">
        <v>117</v>
      </c>
      <c r="Y15" s="63" t="s">
        <v>117</v>
      </c>
      <c r="Z15" s="63" t="s">
        <v>117</v>
      </c>
      <c r="AA15" s="63" t="s">
        <v>294</v>
      </c>
      <c r="AB15" s="63" t="s">
        <v>107</v>
      </c>
      <c r="AC15" s="63" t="s">
        <v>94</v>
      </c>
      <c r="AD15" s="63" t="s">
        <v>106</v>
      </c>
      <c r="AE15" s="63" t="s">
        <v>115</v>
      </c>
      <c r="AF15" s="63" t="s">
        <v>257</v>
      </c>
      <c r="AG15" s="63" t="s">
        <v>219</v>
      </c>
      <c r="AH15" s="63" t="s">
        <v>293</v>
      </c>
      <c r="AI15" s="63" t="s">
        <v>94</v>
      </c>
      <c r="AJ15" s="63" t="s">
        <v>295</v>
      </c>
      <c r="AK15" s="63" t="s">
        <v>296</v>
      </c>
      <c r="AL15" s="63" t="s">
        <v>118</v>
      </c>
      <c r="AM15" s="63" t="s">
        <v>117</v>
      </c>
      <c r="AN15" s="63" t="s">
        <v>216</v>
      </c>
    </row>
    <row r="16" spans="1:40" ht="20.100000000000001" customHeight="1" x14ac:dyDescent="0.35">
      <c r="A16" s="64" t="s">
        <v>297</v>
      </c>
      <c r="B16" s="66" t="s">
        <v>183</v>
      </c>
      <c r="C16" s="66" t="s">
        <v>203</v>
      </c>
      <c r="D16" s="66" t="s">
        <v>144</v>
      </c>
      <c r="E16" s="66" t="s">
        <v>180</v>
      </c>
      <c r="F16" s="66" t="s">
        <v>202</v>
      </c>
      <c r="G16" s="66" t="s">
        <v>144</v>
      </c>
      <c r="H16" s="66" t="s">
        <v>208</v>
      </c>
      <c r="I16" s="66" t="s">
        <v>183</v>
      </c>
      <c r="J16" s="66" t="s">
        <v>228</v>
      </c>
      <c r="K16" s="66" t="s">
        <v>179</v>
      </c>
      <c r="L16" s="66" t="s">
        <v>144</v>
      </c>
      <c r="M16" s="66" t="s">
        <v>202</v>
      </c>
      <c r="N16" s="66" t="s">
        <v>206</v>
      </c>
      <c r="O16" s="66" t="s">
        <v>228</v>
      </c>
      <c r="P16" s="66" t="s">
        <v>264</v>
      </c>
      <c r="Q16" s="66" t="s">
        <v>228</v>
      </c>
      <c r="R16" s="66" t="s">
        <v>140</v>
      </c>
      <c r="S16" s="66">
        <v>0.6</v>
      </c>
      <c r="T16" s="66" t="s">
        <v>202</v>
      </c>
      <c r="U16" s="66" t="s">
        <v>140</v>
      </c>
      <c r="V16" s="66" t="s">
        <v>298</v>
      </c>
      <c r="W16" s="66" t="s">
        <v>266</v>
      </c>
      <c r="X16" s="66" t="s">
        <v>140</v>
      </c>
      <c r="Y16" s="66" t="s">
        <v>266</v>
      </c>
      <c r="Z16" s="66" t="s">
        <v>299</v>
      </c>
      <c r="AA16" s="66" t="s">
        <v>300</v>
      </c>
      <c r="AB16" s="66" t="s">
        <v>264</v>
      </c>
      <c r="AC16" s="66" t="s">
        <v>265</v>
      </c>
      <c r="AD16" s="66" t="s">
        <v>185</v>
      </c>
      <c r="AE16" s="66" t="s">
        <v>140</v>
      </c>
      <c r="AF16" s="66" t="s">
        <v>181</v>
      </c>
      <c r="AG16" s="66" t="s">
        <v>265</v>
      </c>
      <c r="AH16" s="66" t="s">
        <v>203</v>
      </c>
      <c r="AI16" s="66" t="s">
        <v>183</v>
      </c>
      <c r="AJ16" s="66" t="s">
        <v>174</v>
      </c>
      <c r="AK16" s="66" t="s">
        <v>227</v>
      </c>
      <c r="AL16" s="66" t="s">
        <v>228</v>
      </c>
      <c r="AM16" s="66" t="s">
        <v>175</v>
      </c>
      <c r="AN16" s="66" t="s">
        <v>225</v>
      </c>
    </row>
    <row r="17" spans="1:40" ht="20.100000000000001" customHeight="1" x14ac:dyDescent="0.35">
      <c r="A17" s="62" t="s">
        <v>16</v>
      </c>
      <c r="B17" s="63" t="s">
        <v>92</v>
      </c>
      <c r="C17" s="63" t="s">
        <v>160</v>
      </c>
      <c r="D17" s="63" t="s">
        <v>161</v>
      </c>
      <c r="E17" s="63" t="s">
        <v>91</v>
      </c>
      <c r="F17" s="63" t="s">
        <v>49</v>
      </c>
      <c r="G17" s="63" t="s">
        <v>193</v>
      </c>
      <c r="H17" s="63" t="s">
        <v>49</v>
      </c>
      <c r="I17" s="63" t="s">
        <v>106</v>
      </c>
      <c r="J17" s="63" t="s">
        <v>301</v>
      </c>
      <c r="K17" s="63" t="s">
        <v>302</v>
      </c>
      <c r="L17" s="63" t="s">
        <v>161</v>
      </c>
      <c r="M17" s="63" t="s">
        <v>303</v>
      </c>
      <c r="N17" s="63" t="s">
        <v>285</v>
      </c>
      <c r="O17" s="63" t="s">
        <v>304</v>
      </c>
      <c r="P17" s="63" t="s">
        <v>107</v>
      </c>
      <c r="Q17" s="63" t="s">
        <v>117</v>
      </c>
      <c r="R17" s="63" t="s">
        <v>219</v>
      </c>
      <c r="S17" s="63" t="s">
        <v>115</v>
      </c>
      <c r="T17" s="63" t="s">
        <v>219</v>
      </c>
      <c r="U17" s="63" t="s">
        <v>115</v>
      </c>
      <c r="V17" s="63" t="s">
        <v>115</v>
      </c>
      <c r="W17" s="63" t="s">
        <v>201</v>
      </c>
      <c r="X17" s="63" t="s">
        <v>305</v>
      </c>
      <c r="Y17" s="63" t="s">
        <v>115</v>
      </c>
      <c r="Z17" s="63" t="s">
        <v>115</v>
      </c>
      <c r="AA17" s="63" t="s">
        <v>117</v>
      </c>
      <c r="AB17" s="63" t="s">
        <v>211</v>
      </c>
      <c r="AC17" s="63" t="s">
        <v>306</v>
      </c>
      <c r="AD17" s="63" t="s">
        <v>171</v>
      </c>
      <c r="AE17" s="63" t="s">
        <v>273</v>
      </c>
      <c r="AF17" s="63" t="s">
        <v>117</v>
      </c>
      <c r="AG17" s="63" t="s">
        <v>307</v>
      </c>
      <c r="AH17" s="63" t="s">
        <v>274</v>
      </c>
      <c r="AI17" s="63" t="s">
        <v>117</v>
      </c>
      <c r="AJ17" s="63" t="s">
        <v>107</v>
      </c>
      <c r="AK17" s="63" t="s">
        <v>220</v>
      </c>
      <c r="AL17" s="63" t="s">
        <v>217</v>
      </c>
      <c r="AM17" s="63" t="s">
        <v>117</v>
      </c>
      <c r="AN17" s="63" t="s">
        <v>75</v>
      </c>
    </row>
    <row r="18" spans="1:40" ht="20.100000000000001" customHeight="1" x14ac:dyDescent="0.35">
      <c r="A18" s="64" t="s">
        <v>308</v>
      </c>
      <c r="B18" s="66" t="s">
        <v>203</v>
      </c>
      <c r="C18" s="66" t="s">
        <v>183</v>
      </c>
      <c r="D18" s="66" t="s">
        <v>202</v>
      </c>
      <c r="E18" s="66" t="s">
        <v>207</v>
      </c>
      <c r="F18" s="66" t="s">
        <v>202</v>
      </c>
      <c r="G18" s="66" t="s">
        <v>203</v>
      </c>
      <c r="H18" s="66" t="s">
        <v>206</v>
      </c>
      <c r="I18" s="66" t="s">
        <v>187</v>
      </c>
      <c r="J18" s="66" t="s">
        <v>225</v>
      </c>
      <c r="K18" s="66" t="s">
        <v>180</v>
      </c>
      <c r="L18" s="66" t="s">
        <v>202</v>
      </c>
      <c r="M18" s="66" t="s">
        <v>187</v>
      </c>
      <c r="N18" s="66" t="s">
        <v>203</v>
      </c>
      <c r="O18" s="66" t="s">
        <v>144</v>
      </c>
      <c r="P18" s="66" t="s">
        <v>182</v>
      </c>
      <c r="Q18" s="66" t="s">
        <v>140</v>
      </c>
      <c r="R18" s="66" t="s">
        <v>228</v>
      </c>
      <c r="S18" s="66" t="s">
        <v>140</v>
      </c>
      <c r="T18" s="66" t="s">
        <v>180</v>
      </c>
      <c r="U18" s="66" t="s">
        <v>140</v>
      </c>
      <c r="V18" s="66" t="s">
        <v>140</v>
      </c>
      <c r="W18" s="66" t="s">
        <v>309</v>
      </c>
      <c r="X18" s="66" t="s">
        <v>225</v>
      </c>
      <c r="Y18" s="66" t="s">
        <v>140</v>
      </c>
      <c r="Z18" s="66" t="s">
        <v>140</v>
      </c>
      <c r="AA18" s="66" t="s">
        <v>140</v>
      </c>
      <c r="AB18" s="66" t="s">
        <v>179</v>
      </c>
      <c r="AC18" s="66" t="s">
        <v>229</v>
      </c>
      <c r="AD18" s="66" t="s">
        <v>266</v>
      </c>
      <c r="AE18" s="66" t="s">
        <v>180</v>
      </c>
      <c r="AF18" s="66" t="s">
        <v>140</v>
      </c>
      <c r="AG18" s="66" t="s">
        <v>178</v>
      </c>
      <c r="AH18" s="66" t="s">
        <v>225</v>
      </c>
      <c r="AI18" s="66" t="s">
        <v>264</v>
      </c>
      <c r="AJ18" s="66" t="s">
        <v>265</v>
      </c>
      <c r="AK18" s="66" t="s">
        <v>266</v>
      </c>
      <c r="AL18" s="66" t="s">
        <v>203</v>
      </c>
      <c r="AM18" s="66" t="s">
        <v>180</v>
      </c>
      <c r="AN18" s="66" t="s">
        <v>227</v>
      </c>
    </row>
    <row r="19" spans="1:40" ht="20.100000000000001" customHeight="1" x14ac:dyDescent="0.35">
      <c r="A19" s="62" t="s">
        <v>18</v>
      </c>
      <c r="B19" s="63" t="s">
        <v>310</v>
      </c>
      <c r="C19" s="63" t="s">
        <v>212</v>
      </c>
      <c r="D19" s="63" t="s">
        <v>164</v>
      </c>
      <c r="E19" s="63" t="s">
        <v>50</v>
      </c>
      <c r="F19" s="63" t="s">
        <v>311</v>
      </c>
      <c r="G19" s="63" t="s">
        <v>193</v>
      </c>
      <c r="H19" s="63" t="s">
        <v>301</v>
      </c>
      <c r="I19" s="63" t="s">
        <v>130</v>
      </c>
      <c r="J19" s="63" t="s">
        <v>260</v>
      </c>
      <c r="K19" s="63" t="s">
        <v>312</v>
      </c>
      <c r="L19" s="63" t="s">
        <v>271</v>
      </c>
      <c r="M19" s="63" t="s">
        <v>211</v>
      </c>
      <c r="N19" s="63" t="s">
        <v>88</v>
      </c>
      <c r="O19" s="63" t="s">
        <v>220</v>
      </c>
      <c r="P19" s="63" t="s">
        <v>115</v>
      </c>
      <c r="Q19" s="63" t="s">
        <v>210</v>
      </c>
      <c r="R19" s="63" t="s">
        <v>115</v>
      </c>
      <c r="S19" s="63" t="s">
        <v>117</v>
      </c>
      <c r="T19" s="63" t="s">
        <v>115</v>
      </c>
      <c r="U19" s="63" t="s">
        <v>50</v>
      </c>
      <c r="V19" s="63" t="s">
        <v>219</v>
      </c>
      <c r="W19" s="63" t="s">
        <v>115</v>
      </c>
      <c r="X19" s="63" t="s">
        <v>115</v>
      </c>
      <c r="Y19" s="63" t="s">
        <v>273</v>
      </c>
      <c r="Z19" s="63" t="s">
        <v>117</v>
      </c>
      <c r="AA19" s="63" t="s">
        <v>118</v>
      </c>
      <c r="AB19" s="63" t="s">
        <v>117</v>
      </c>
      <c r="AC19" s="63" t="s">
        <v>115</v>
      </c>
      <c r="AD19" s="63" t="s">
        <v>313</v>
      </c>
      <c r="AE19" s="63" t="s">
        <v>115</v>
      </c>
      <c r="AF19" s="63" t="s">
        <v>314</v>
      </c>
      <c r="AG19" s="63" t="s">
        <v>219</v>
      </c>
      <c r="AH19" s="63" t="s">
        <v>217</v>
      </c>
      <c r="AI19" s="63" t="s">
        <v>219</v>
      </c>
      <c r="AJ19" s="63" t="s">
        <v>253</v>
      </c>
      <c r="AK19" s="63" t="s">
        <v>248</v>
      </c>
      <c r="AL19" s="63" t="s">
        <v>219</v>
      </c>
      <c r="AM19" s="63" t="s">
        <v>115</v>
      </c>
      <c r="AN19" s="63" t="s">
        <v>115</v>
      </c>
    </row>
    <row r="20" spans="1:40" ht="20.100000000000001" customHeight="1" x14ac:dyDescent="0.35">
      <c r="A20" s="64" t="s">
        <v>315</v>
      </c>
      <c r="B20" s="66" t="s">
        <v>180</v>
      </c>
      <c r="C20" s="66" t="s">
        <v>225</v>
      </c>
      <c r="D20" s="66" t="s">
        <v>183</v>
      </c>
      <c r="E20" s="66" t="s">
        <v>205</v>
      </c>
      <c r="F20" s="66" t="s">
        <v>180</v>
      </c>
      <c r="G20" s="66" t="s">
        <v>183</v>
      </c>
      <c r="H20" s="66" t="s">
        <v>180</v>
      </c>
      <c r="I20" s="66" t="s">
        <v>207</v>
      </c>
      <c r="J20" s="66" t="s">
        <v>187</v>
      </c>
      <c r="K20" s="66" t="s">
        <v>180</v>
      </c>
      <c r="L20" s="66" t="s">
        <v>203</v>
      </c>
      <c r="M20" s="66" t="s">
        <v>203</v>
      </c>
      <c r="N20" s="66" t="s">
        <v>228</v>
      </c>
      <c r="O20" s="66" t="s">
        <v>207</v>
      </c>
      <c r="P20" s="66" t="s">
        <v>140</v>
      </c>
      <c r="Q20" s="66" t="s">
        <v>174</v>
      </c>
      <c r="R20" s="66" t="s">
        <v>140</v>
      </c>
      <c r="S20" s="66" t="s">
        <v>178</v>
      </c>
      <c r="T20" s="66" t="s">
        <v>140</v>
      </c>
      <c r="U20" s="66" t="s">
        <v>187</v>
      </c>
      <c r="V20" s="66" t="s">
        <v>184</v>
      </c>
      <c r="W20" s="66" t="s">
        <v>140</v>
      </c>
      <c r="X20" s="66" t="s">
        <v>140</v>
      </c>
      <c r="Y20" s="66" t="s">
        <v>316</v>
      </c>
      <c r="Z20" s="66" t="s">
        <v>178</v>
      </c>
      <c r="AA20" s="66" t="s">
        <v>264</v>
      </c>
      <c r="AB20" s="66" t="s">
        <v>265</v>
      </c>
      <c r="AC20" s="66" t="s">
        <v>140</v>
      </c>
      <c r="AD20" s="66" t="s">
        <v>225</v>
      </c>
      <c r="AE20" s="66" t="s">
        <v>140</v>
      </c>
      <c r="AF20" s="66" t="s">
        <v>299</v>
      </c>
      <c r="AG20" s="66" t="s">
        <v>265</v>
      </c>
      <c r="AH20" s="66" t="s">
        <v>264</v>
      </c>
      <c r="AI20" s="66" t="s">
        <v>175</v>
      </c>
      <c r="AJ20" s="66" t="s">
        <v>177</v>
      </c>
      <c r="AK20" s="66" t="s">
        <v>156</v>
      </c>
      <c r="AL20" s="66" t="s">
        <v>264</v>
      </c>
      <c r="AM20" s="66" t="s">
        <v>182</v>
      </c>
      <c r="AN20" s="66" t="s">
        <v>140</v>
      </c>
    </row>
    <row r="21" spans="1:40" ht="20.100000000000001" customHeight="1" x14ac:dyDescent="0.35">
      <c r="A21" s="62" t="s">
        <v>317</v>
      </c>
      <c r="B21" s="63" t="s">
        <v>119</v>
      </c>
      <c r="C21" s="63" t="s">
        <v>56</v>
      </c>
      <c r="D21" s="63" t="s">
        <v>67</v>
      </c>
      <c r="E21" s="63" t="s">
        <v>117</v>
      </c>
      <c r="F21" s="63" t="s">
        <v>211</v>
      </c>
      <c r="G21" s="63" t="s">
        <v>303</v>
      </c>
      <c r="H21" s="63" t="s">
        <v>118</v>
      </c>
      <c r="I21" s="63" t="s">
        <v>274</v>
      </c>
      <c r="J21" s="63" t="s">
        <v>52</v>
      </c>
      <c r="K21" s="63" t="s">
        <v>95</v>
      </c>
      <c r="L21" s="63" t="s">
        <v>87</v>
      </c>
      <c r="M21" s="63" t="s">
        <v>57</v>
      </c>
      <c r="N21" s="63" t="s">
        <v>220</v>
      </c>
      <c r="O21" s="63" t="s">
        <v>107</v>
      </c>
      <c r="P21" s="63" t="s">
        <v>219</v>
      </c>
      <c r="Q21" s="63" t="s">
        <v>87</v>
      </c>
      <c r="R21" s="63" t="s">
        <v>117</v>
      </c>
      <c r="S21" s="63" t="s">
        <v>115</v>
      </c>
      <c r="T21" s="63" t="s">
        <v>219</v>
      </c>
      <c r="U21" s="63" t="s">
        <v>117</v>
      </c>
      <c r="V21" s="63" t="s">
        <v>115</v>
      </c>
      <c r="W21" s="63" t="s">
        <v>50</v>
      </c>
      <c r="X21" s="63" t="s">
        <v>107</v>
      </c>
      <c r="Y21" s="63" t="s">
        <v>115</v>
      </c>
      <c r="Z21" s="63" t="s">
        <v>115</v>
      </c>
      <c r="AA21" s="63" t="s">
        <v>171</v>
      </c>
      <c r="AB21" s="63" t="s">
        <v>94</v>
      </c>
      <c r="AC21" s="63" t="s">
        <v>50</v>
      </c>
      <c r="AD21" s="63" t="s">
        <v>51</v>
      </c>
      <c r="AE21" s="63" t="s">
        <v>219</v>
      </c>
      <c r="AF21" s="63" t="s">
        <v>52</v>
      </c>
      <c r="AG21" s="63" t="s">
        <v>171</v>
      </c>
      <c r="AH21" s="63" t="s">
        <v>217</v>
      </c>
      <c r="AI21" s="63" t="s">
        <v>219</v>
      </c>
      <c r="AJ21" s="63" t="s">
        <v>56</v>
      </c>
      <c r="AK21" s="63" t="s">
        <v>56</v>
      </c>
      <c r="AL21" s="63" t="s">
        <v>117</v>
      </c>
      <c r="AM21" s="63" t="s">
        <v>115</v>
      </c>
      <c r="AN21" s="63" t="s">
        <v>313</v>
      </c>
    </row>
    <row r="22" spans="1:40" ht="20.100000000000001" customHeight="1" x14ac:dyDescent="0.35">
      <c r="A22" s="64" t="s">
        <v>318</v>
      </c>
      <c r="B22" s="66" t="s">
        <v>264</v>
      </c>
      <c r="C22" s="66">
        <v>0.06</v>
      </c>
      <c r="D22" s="66">
        <v>0.04</v>
      </c>
      <c r="E22" s="66" t="s">
        <v>265</v>
      </c>
      <c r="F22" s="66">
        <v>0.03</v>
      </c>
      <c r="G22" s="66">
        <v>0.04</v>
      </c>
      <c r="H22" s="66">
        <v>0.03</v>
      </c>
      <c r="I22" s="66" t="s">
        <v>264</v>
      </c>
      <c r="J22" s="66" t="s">
        <v>182</v>
      </c>
      <c r="K22" s="66">
        <v>0.04</v>
      </c>
      <c r="L22" s="66">
        <v>0.04</v>
      </c>
      <c r="M22" s="66" t="s">
        <v>205</v>
      </c>
      <c r="N22" s="66" t="s">
        <v>264</v>
      </c>
      <c r="O22" s="66">
        <v>0.02</v>
      </c>
      <c r="P22" s="66" t="s">
        <v>205</v>
      </c>
      <c r="Q22" s="66">
        <v>0.09</v>
      </c>
      <c r="R22" s="66" t="s">
        <v>266</v>
      </c>
      <c r="S22" s="66" t="s">
        <v>140</v>
      </c>
      <c r="T22" s="66">
        <v>0.08</v>
      </c>
      <c r="U22" s="66" t="s">
        <v>266</v>
      </c>
      <c r="V22" s="66" t="s">
        <v>140</v>
      </c>
      <c r="W22" s="66" t="s">
        <v>266</v>
      </c>
      <c r="X22" s="66" t="s">
        <v>265</v>
      </c>
      <c r="Y22" s="66" t="s">
        <v>265</v>
      </c>
      <c r="Z22" s="66" t="s">
        <v>140</v>
      </c>
      <c r="AA22" s="66" t="s">
        <v>264</v>
      </c>
      <c r="AB22" s="66" t="s">
        <v>266</v>
      </c>
      <c r="AC22" s="66" t="s">
        <v>265</v>
      </c>
      <c r="AD22" s="66" t="s">
        <v>180</v>
      </c>
      <c r="AE22" s="66" t="s">
        <v>265</v>
      </c>
      <c r="AF22" s="66">
        <v>0.05</v>
      </c>
      <c r="AG22" s="66" t="s">
        <v>265</v>
      </c>
      <c r="AH22" s="66" t="s">
        <v>264</v>
      </c>
      <c r="AI22" s="66" t="s">
        <v>181</v>
      </c>
      <c r="AJ22" s="66" t="s">
        <v>204</v>
      </c>
      <c r="AK22" s="66" t="s">
        <v>204</v>
      </c>
      <c r="AL22" s="66" t="s">
        <v>265</v>
      </c>
      <c r="AM22" s="66" t="s">
        <v>140</v>
      </c>
      <c r="AN22" s="66" t="s">
        <v>205</v>
      </c>
    </row>
    <row r="23" spans="1:40" ht="20.100000000000001" customHeight="1" x14ac:dyDescent="0.35">
      <c r="A23" s="62" t="s">
        <v>319</v>
      </c>
      <c r="B23" s="63" t="s">
        <v>88</v>
      </c>
      <c r="C23" s="63" t="s">
        <v>67</v>
      </c>
      <c r="D23" s="63" t="s">
        <v>91</v>
      </c>
      <c r="E23" s="63" t="s">
        <v>91</v>
      </c>
      <c r="F23" s="63" t="s">
        <v>284</v>
      </c>
      <c r="G23" s="63" t="s">
        <v>219</v>
      </c>
      <c r="H23" s="63" t="s">
        <v>171</v>
      </c>
      <c r="I23" s="63" t="s">
        <v>107</v>
      </c>
      <c r="J23" s="63" t="s">
        <v>91</v>
      </c>
      <c r="K23" s="63" t="s">
        <v>95</v>
      </c>
      <c r="L23" s="63" t="s">
        <v>217</v>
      </c>
      <c r="M23" s="63" t="s">
        <v>53</v>
      </c>
      <c r="N23" s="63" t="s">
        <v>107</v>
      </c>
      <c r="O23" s="63" t="s">
        <v>57</v>
      </c>
      <c r="P23" s="63" t="s">
        <v>117</v>
      </c>
      <c r="Q23" s="63" t="s">
        <v>115</v>
      </c>
      <c r="R23" s="63" t="s">
        <v>115</v>
      </c>
      <c r="S23" s="63" t="s">
        <v>115</v>
      </c>
      <c r="T23" s="63" t="s">
        <v>115</v>
      </c>
      <c r="U23" s="63" t="s">
        <v>284</v>
      </c>
      <c r="V23" s="63" t="s">
        <v>115</v>
      </c>
      <c r="W23" s="63" t="s">
        <v>107</v>
      </c>
      <c r="X23" s="63" t="s">
        <v>53</v>
      </c>
      <c r="Y23" s="63" t="s">
        <v>115</v>
      </c>
      <c r="Z23" s="63" t="s">
        <v>115</v>
      </c>
      <c r="AA23" s="63" t="s">
        <v>115</v>
      </c>
      <c r="AB23" s="63" t="s">
        <v>94</v>
      </c>
      <c r="AC23" s="63" t="s">
        <v>217</v>
      </c>
      <c r="AD23" s="63" t="s">
        <v>219</v>
      </c>
      <c r="AE23" s="63" t="s">
        <v>95</v>
      </c>
      <c r="AF23" s="63" t="s">
        <v>115</v>
      </c>
      <c r="AG23" s="63" t="s">
        <v>220</v>
      </c>
      <c r="AH23" s="63" t="s">
        <v>276</v>
      </c>
      <c r="AI23" s="63" t="s">
        <v>115</v>
      </c>
      <c r="AJ23" s="63" t="s">
        <v>115</v>
      </c>
      <c r="AK23" s="63" t="s">
        <v>94</v>
      </c>
      <c r="AL23" s="63" t="s">
        <v>171</v>
      </c>
      <c r="AM23" s="63" t="s">
        <v>117</v>
      </c>
      <c r="AN23" s="63" t="s">
        <v>313</v>
      </c>
    </row>
    <row r="24" spans="1:40" ht="20.100000000000001" customHeight="1" x14ac:dyDescent="0.35">
      <c r="A24" s="64" t="s">
        <v>320</v>
      </c>
      <c r="B24" s="66" t="s">
        <v>266</v>
      </c>
      <c r="C24" s="66" t="s">
        <v>205</v>
      </c>
      <c r="D24" s="66" t="s">
        <v>265</v>
      </c>
      <c r="E24" s="66" t="s">
        <v>207</v>
      </c>
      <c r="F24" s="66" t="s">
        <v>266</v>
      </c>
      <c r="G24" s="66" t="s">
        <v>265</v>
      </c>
      <c r="H24" s="66" t="s">
        <v>266</v>
      </c>
      <c r="I24" s="66" t="s">
        <v>265</v>
      </c>
      <c r="J24" s="66" t="s">
        <v>266</v>
      </c>
      <c r="K24" s="66" t="s">
        <v>205</v>
      </c>
      <c r="L24" s="66" t="s">
        <v>266</v>
      </c>
      <c r="M24" s="66" t="s">
        <v>182</v>
      </c>
      <c r="N24" s="66" t="s">
        <v>266</v>
      </c>
      <c r="O24" s="66" t="s">
        <v>266</v>
      </c>
      <c r="P24" s="66" t="s">
        <v>140</v>
      </c>
      <c r="Q24" s="66" t="s">
        <v>140</v>
      </c>
      <c r="R24" s="66" t="s">
        <v>265</v>
      </c>
      <c r="S24" s="66" t="s">
        <v>140</v>
      </c>
      <c r="T24" s="66" t="s">
        <v>265</v>
      </c>
      <c r="U24" s="66" t="s">
        <v>137</v>
      </c>
      <c r="V24" s="66" t="s">
        <v>140</v>
      </c>
      <c r="W24" s="66" t="s">
        <v>205</v>
      </c>
      <c r="X24" s="66" t="s">
        <v>266</v>
      </c>
      <c r="Y24" s="66" t="s">
        <v>140</v>
      </c>
      <c r="Z24" s="66" t="s">
        <v>140</v>
      </c>
      <c r="AA24" s="66" t="s">
        <v>140</v>
      </c>
      <c r="AB24" s="66" t="s">
        <v>266</v>
      </c>
      <c r="AC24" s="66" t="s">
        <v>264</v>
      </c>
      <c r="AD24" s="66" t="s">
        <v>265</v>
      </c>
      <c r="AE24" s="66" t="s">
        <v>182</v>
      </c>
      <c r="AF24" s="66" t="s">
        <v>140</v>
      </c>
      <c r="AG24" s="66" t="s">
        <v>205</v>
      </c>
      <c r="AH24" s="66" t="s">
        <v>182</v>
      </c>
      <c r="AI24" s="66" t="s">
        <v>140</v>
      </c>
      <c r="AJ24" s="66" t="s">
        <v>140</v>
      </c>
      <c r="AK24" s="66" t="s">
        <v>140</v>
      </c>
      <c r="AL24" s="66" t="s">
        <v>225</v>
      </c>
      <c r="AM24" s="66" t="s">
        <v>187</v>
      </c>
      <c r="AN24" s="66" t="s">
        <v>205</v>
      </c>
    </row>
    <row r="25" spans="1:40" ht="20.100000000000001" customHeight="1" x14ac:dyDescent="0.35">
      <c r="A25" s="62" t="s">
        <v>321</v>
      </c>
      <c r="B25" s="63" t="s">
        <v>304</v>
      </c>
      <c r="C25" s="63" t="s">
        <v>197</v>
      </c>
      <c r="D25" s="63" t="s">
        <v>217</v>
      </c>
      <c r="E25" s="63" t="s">
        <v>53</v>
      </c>
      <c r="F25" s="63" t="s">
        <v>57</v>
      </c>
      <c r="G25" s="63" t="s">
        <v>118</v>
      </c>
      <c r="H25" s="63" t="s">
        <v>171</v>
      </c>
      <c r="I25" s="63" t="s">
        <v>91</v>
      </c>
      <c r="J25" s="63" t="s">
        <v>284</v>
      </c>
      <c r="K25" s="63" t="s">
        <v>118</v>
      </c>
      <c r="L25" s="63" t="s">
        <v>217</v>
      </c>
      <c r="M25" s="63" t="s">
        <v>117</v>
      </c>
      <c r="N25" s="63" t="s">
        <v>121</v>
      </c>
      <c r="O25" s="63" t="s">
        <v>50</v>
      </c>
      <c r="P25" s="63" t="s">
        <v>115</v>
      </c>
      <c r="Q25" s="63" t="s">
        <v>276</v>
      </c>
      <c r="R25" s="63" t="s">
        <v>115</v>
      </c>
      <c r="S25" s="63" t="s">
        <v>115</v>
      </c>
      <c r="T25" s="63" t="s">
        <v>115</v>
      </c>
      <c r="U25" s="63" t="s">
        <v>115</v>
      </c>
      <c r="V25" s="63" t="s">
        <v>115</v>
      </c>
      <c r="W25" s="63" t="s">
        <v>219</v>
      </c>
      <c r="X25" s="63" t="s">
        <v>117</v>
      </c>
      <c r="Y25" s="63" t="s">
        <v>115</v>
      </c>
      <c r="Z25" s="63" t="s">
        <v>115</v>
      </c>
      <c r="AA25" s="63" t="s">
        <v>219</v>
      </c>
      <c r="AB25" s="63" t="s">
        <v>115</v>
      </c>
      <c r="AC25" s="63" t="s">
        <v>50</v>
      </c>
      <c r="AD25" s="63" t="s">
        <v>117</v>
      </c>
      <c r="AE25" s="63" t="s">
        <v>219</v>
      </c>
      <c r="AF25" s="63" t="s">
        <v>313</v>
      </c>
      <c r="AG25" s="63" t="s">
        <v>57</v>
      </c>
      <c r="AH25" s="63" t="s">
        <v>57</v>
      </c>
      <c r="AI25" s="63" t="s">
        <v>115</v>
      </c>
      <c r="AJ25" s="63" t="s">
        <v>52</v>
      </c>
      <c r="AK25" s="63" t="s">
        <v>67</v>
      </c>
      <c r="AL25" s="63" t="s">
        <v>115</v>
      </c>
      <c r="AM25" s="63" t="s">
        <v>115</v>
      </c>
      <c r="AN25" s="63" t="s">
        <v>118</v>
      </c>
    </row>
    <row r="26" spans="1:40" ht="20.100000000000001" customHeight="1" x14ac:dyDescent="0.35">
      <c r="A26" s="64" t="s">
        <v>322</v>
      </c>
      <c r="B26" s="66">
        <v>0.01</v>
      </c>
      <c r="C26" s="66" t="s">
        <v>266</v>
      </c>
      <c r="D26" s="66" t="s">
        <v>266</v>
      </c>
      <c r="E26" s="66">
        <v>0.05</v>
      </c>
      <c r="F26" s="66" t="s">
        <v>265</v>
      </c>
      <c r="G26" s="66">
        <v>0.01</v>
      </c>
      <c r="H26" s="66">
        <v>0.03</v>
      </c>
      <c r="I26" s="66" t="s">
        <v>266</v>
      </c>
      <c r="J26" s="66" t="s">
        <v>205</v>
      </c>
      <c r="K26" s="66">
        <v>0.03</v>
      </c>
      <c r="L26" s="66" t="s">
        <v>266</v>
      </c>
      <c r="M26" s="66" t="s">
        <v>265</v>
      </c>
      <c r="N26" s="66">
        <v>0.05</v>
      </c>
      <c r="O26" s="66" t="s">
        <v>266</v>
      </c>
      <c r="P26" s="66">
        <v>0.01</v>
      </c>
      <c r="Q26" s="66">
        <v>0.05</v>
      </c>
      <c r="R26" s="66" t="s">
        <v>140</v>
      </c>
      <c r="S26" s="66" t="s">
        <v>140</v>
      </c>
      <c r="T26" s="66" t="s">
        <v>140</v>
      </c>
      <c r="U26" s="66">
        <v>0.01</v>
      </c>
      <c r="V26" s="66" t="s">
        <v>140</v>
      </c>
      <c r="W26" s="66">
        <v>0.03</v>
      </c>
      <c r="X26" s="66">
        <v>0.01</v>
      </c>
      <c r="Y26" s="66" t="s">
        <v>140</v>
      </c>
      <c r="Z26" s="66" t="s">
        <v>140</v>
      </c>
      <c r="AA26" s="66" t="s">
        <v>266</v>
      </c>
      <c r="AB26" s="66" t="s">
        <v>140</v>
      </c>
      <c r="AC26" s="66" t="s">
        <v>265</v>
      </c>
      <c r="AD26" s="66" t="s">
        <v>140</v>
      </c>
      <c r="AE26" s="66">
        <v>0</v>
      </c>
      <c r="AF26" s="66">
        <v>0.06</v>
      </c>
      <c r="AG26" s="66">
        <v>0.02</v>
      </c>
      <c r="AH26" s="66" t="s">
        <v>265</v>
      </c>
      <c r="AI26" s="66">
        <v>0.01</v>
      </c>
      <c r="AJ26" s="66">
        <v>0.04</v>
      </c>
      <c r="AK26" s="66">
        <v>0.04</v>
      </c>
      <c r="AL26" s="66" t="s">
        <v>140</v>
      </c>
      <c r="AM26" s="66" t="s">
        <v>140</v>
      </c>
      <c r="AN26" s="66" t="s">
        <v>265</v>
      </c>
    </row>
    <row r="27" spans="1:40" ht="20.100000000000001" customHeight="1" x14ac:dyDescent="0.35">
      <c r="A27" s="62" t="s">
        <v>323</v>
      </c>
      <c r="B27" s="63" t="s">
        <v>90</v>
      </c>
      <c r="C27" s="63" t="s">
        <v>58</v>
      </c>
      <c r="D27" s="63" t="s">
        <v>53</v>
      </c>
      <c r="E27" s="63" t="s">
        <v>57</v>
      </c>
      <c r="F27" s="63" t="s">
        <v>121</v>
      </c>
      <c r="G27" s="63" t="s">
        <v>107</v>
      </c>
      <c r="H27" s="63" t="s">
        <v>117</v>
      </c>
      <c r="I27" s="63" t="s">
        <v>52</v>
      </c>
      <c r="J27" s="63" t="s">
        <v>94</v>
      </c>
      <c r="K27" s="63" t="s">
        <v>50</v>
      </c>
      <c r="L27" s="63" t="s">
        <v>197</v>
      </c>
      <c r="M27" s="63" t="s">
        <v>94</v>
      </c>
      <c r="N27" s="63" t="s">
        <v>57</v>
      </c>
      <c r="O27" s="63" t="s">
        <v>115</v>
      </c>
      <c r="P27" s="63" t="s">
        <v>219</v>
      </c>
      <c r="Q27" s="63" t="s">
        <v>117</v>
      </c>
      <c r="R27" s="63" t="s">
        <v>220</v>
      </c>
      <c r="S27" s="63" t="s">
        <v>115</v>
      </c>
      <c r="T27" s="63" t="s">
        <v>115</v>
      </c>
      <c r="U27" s="63" t="s">
        <v>115</v>
      </c>
      <c r="V27" s="63" t="s">
        <v>115</v>
      </c>
      <c r="W27" s="63" t="s">
        <v>115</v>
      </c>
      <c r="X27" s="63" t="s">
        <v>219</v>
      </c>
      <c r="Y27" s="63" t="s">
        <v>115</v>
      </c>
      <c r="Z27" s="63" t="s">
        <v>115</v>
      </c>
      <c r="AA27" s="63" t="s">
        <v>57</v>
      </c>
      <c r="AB27" s="63" t="s">
        <v>171</v>
      </c>
      <c r="AC27" s="63" t="s">
        <v>118</v>
      </c>
      <c r="AD27" s="63" t="s">
        <v>107</v>
      </c>
      <c r="AE27" s="63" t="s">
        <v>94</v>
      </c>
      <c r="AF27" s="63" t="s">
        <v>94</v>
      </c>
      <c r="AG27" s="63" t="s">
        <v>171</v>
      </c>
      <c r="AH27" s="63" t="s">
        <v>53</v>
      </c>
      <c r="AI27" s="63" t="s">
        <v>115</v>
      </c>
      <c r="AJ27" s="63" t="s">
        <v>53</v>
      </c>
      <c r="AK27" s="63" t="s">
        <v>57</v>
      </c>
      <c r="AL27" s="63" t="s">
        <v>219</v>
      </c>
      <c r="AM27" s="63" t="s">
        <v>115</v>
      </c>
      <c r="AN27" s="63" t="s">
        <v>276</v>
      </c>
    </row>
    <row r="28" spans="1:40" ht="20.100000000000001" customHeight="1" x14ac:dyDescent="0.35">
      <c r="A28" s="64" t="s">
        <v>324</v>
      </c>
      <c r="B28" s="66" t="s">
        <v>266</v>
      </c>
      <c r="C28" s="66" t="s">
        <v>266</v>
      </c>
      <c r="D28" s="66" t="s">
        <v>265</v>
      </c>
      <c r="E28" s="66" t="s">
        <v>264</v>
      </c>
      <c r="F28" s="66" t="s">
        <v>205</v>
      </c>
      <c r="G28" s="66" t="s">
        <v>265</v>
      </c>
      <c r="H28" s="66" t="s">
        <v>140</v>
      </c>
      <c r="I28" s="66" t="s">
        <v>205</v>
      </c>
      <c r="J28" s="66" t="s">
        <v>140</v>
      </c>
      <c r="K28" s="66" t="s">
        <v>265</v>
      </c>
      <c r="L28" s="66" t="s">
        <v>266</v>
      </c>
      <c r="M28" s="66" t="s">
        <v>265</v>
      </c>
      <c r="N28" s="66" t="s">
        <v>265</v>
      </c>
      <c r="O28" s="66" t="s">
        <v>140</v>
      </c>
      <c r="P28" s="66" t="s">
        <v>266</v>
      </c>
      <c r="Q28" s="66" t="s">
        <v>140</v>
      </c>
      <c r="R28" s="66" t="s">
        <v>154</v>
      </c>
      <c r="S28" s="66" t="s">
        <v>140</v>
      </c>
      <c r="T28" s="66" t="s">
        <v>140</v>
      </c>
      <c r="U28" s="66" t="s">
        <v>140</v>
      </c>
      <c r="V28" s="66" t="s">
        <v>140</v>
      </c>
      <c r="W28" s="66" t="s">
        <v>140</v>
      </c>
      <c r="X28" s="66" t="s">
        <v>265</v>
      </c>
      <c r="Y28" s="66" t="s">
        <v>140</v>
      </c>
      <c r="Z28" s="66" t="s">
        <v>140</v>
      </c>
      <c r="AA28" s="66" t="s">
        <v>266</v>
      </c>
      <c r="AB28" s="66" t="s">
        <v>182</v>
      </c>
      <c r="AC28" s="66" t="s">
        <v>205</v>
      </c>
      <c r="AD28" s="66" t="s">
        <v>266</v>
      </c>
      <c r="AE28" s="66" t="s">
        <v>265</v>
      </c>
      <c r="AF28" s="66" t="s">
        <v>140</v>
      </c>
      <c r="AG28" s="66" t="s">
        <v>265</v>
      </c>
      <c r="AH28" s="66" t="s">
        <v>205</v>
      </c>
      <c r="AI28" s="66" t="s">
        <v>140</v>
      </c>
      <c r="AJ28" s="66" t="s">
        <v>265</v>
      </c>
      <c r="AK28" s="66" t="s">
        <v>265</v>
      </c>
      <c r="AL28" s="66" t="s">
        <v>205</v>
      </c>
      <c r="AM28" s="66" t="s">
        <v>140</v>
      </c>
      <c r="AN28" s="66" t="s">
        <v>266</v>
      </c>
    </row>
    <row r="29" spans="1:40" ht="20.100000000000001" customHeight="1" x14ac:dyDescent="0.35">
      <c r="A29" s="62" t="s">
        <v>325</v>
      </c>
      <c r="B29" s="63" t="s">
        <v>95</v>
      </c>
      <c r="C29" s="63" t="s">
        <v>217</v>
      </c>
      <c r="D29" s="63" t="s">
        <v>50</v>
      </c>
      <c r="E29" s="63" t="s">
        <v>115</v>
      </c>
      <c r="F29" s="63" t="s">
        <v>171</v>
      </c>
      <c r="G29" s="63" t="s">
        <v>118</v>
      </c>
      <c r="H29" s="63" t="s">
        <v>115</v>
      </c>
      <c r="I29" s="63" t="s">
        <v>121</v>
      </c>
      <c r="J29" s="63" t="s">
        <v>94</v>
      </c>
      <c r="K29" s="63" t="s">
        <v>117</v>
      </c>
      <c r="L29" s="63" t="s">
        <v>118</v>
      </c>
      <c r="M29" s="63" t="s">
        <v>50</v>
      </c>
      <c r="N29" s="63" t="s">
        <v>117</v>
      </c>
      <c r="O29" s="63" t="s">
        <v>117</v>
      </c>
      <c r="P29" s="63" t="s">
        <v>115</v>
      </c>
      <c r="Q29" s="63" t="s">
        <v>117</v>
      </c>
      <c r="R29" s="63" t="s">
        <v>115</v>
      </c>
      <c r="S29" s="63" t="s">
        <v>115</v>
      </c>
      <c r="T29" s="63" t="s">
        <v>117</v>
      </c>
      <c r="U29" s="63" t="s">
        <v>117</v>
      </c>
      <c r="V29" s="63" t="s">
        <v>115</v>
      </c>
      <c r="W29" s="63" t="s">
        <v>117</v>
      </c>
      <c r="X29" s="63" t="s">
        <v>217</v>
      </c>
      <c r="Y29" s="63" t="s">
        <v>115</v>
      </c>
      <c r="Z29" s="63" t="s">
        <v>115</v>
      </c>
      <c r="AA29" s="63" t="s">
        <v>115</v>
      </c>
      <c r="AB29" s="63" t="s">
        <v>50</v>
      </c>
      <c r="AC29" s="63" t="s">
        <v>115</v>
      </c>
      <c r="AD29" s="63" t="s">
        <v>115</v>
      </c>
      <c r="AE29" s="63" t="s">
        <v>217</v>
      </c>
      <c r="AF29" s="63" t="s">
        <v>115</v>
      </c>
      <c r="AG29" s="63" t="s">
        <v>220</v>
      </c>
      <c r="AH29" s="63" t="s">
        <v>117</v>
      </c>
      <c r="AI29" s="63" t="s">
        <v>115</v>
      </c>
      <c r="AJ29" s="63" t="s">
        <v>115</v>
      </c>
      <c r="AK29" s="63" t="s">
        <v>118</v>
      </c>
      <c r="AL29" s="63" t="s">
        <v>94</v>
      </c>
      <c r="AM29" s="63" t="s">
        <v>115</v>
      </c>
      <c r="AN29" s="63" t="s">
        <v>57</v>
      </c>
    </row>
    <row r="30" spans="1:40" ht="20.100000000000001" customHeight="1" x14ac:dyDescent="0.35">
      <c r="A30" s="64" t="s">
        <v>326</v>
      </c>
      <c r="B30" s="66" t="s">
        <v>265</v>
      </c>
      <c r="C30" s="66" t="s">
        <v>265</v>
      </c>
      <c r="D30" s="66" t="s">
        <v>265</v>
      </c>
      <c r="E30" s="66" t="s">
        <v>140</v>
      </c>
      <c r="F30" s="66" t="s">
        <v>265</v>
      </c>
      <c r="G30" s="66" t="s">
        <v>266</v>
      </c>
      <c r="H30" s="66" t="s">
        <v>140</v>
      </c>
      <c r="I30" s="66" t="s">
        <v>266</v>
      </c>
      <c r="J30" s="66" t="s">
        <v>140</v>
      </c>
      <c r="K30" s="66" t="s">
        <v>140</v>
      </c>
      <c r="L30" s="66" t="s">
        <v>265</v>
      </c>
      <c r="M30" s="66" t="s">
        <v>266</v>
      </c>
      <c r="N30" s="66" t="s">
        <v>140</v>
      </c>
      <c r="O30" s="66" t="s">
        <v>265</v>
      </c>
      <c r="P30" s="66" t="s">
        <v>140</v>
      </c>
      <c r="Q30" s="66" t="s">
        <v>140</v>
      </c>
      <c r="R30" s="66" t="s">
        <v>140</v>
      </c>
      <c r="S30" s="66" t="s">
        <v>140</v>
      </c>
      <c r="T30" s="66" t="s">
        <v>266</v>
      </c>
      <c r="U30" s="66" t="s">
        <v>205</v>
      </c>
      <c r="V30" s="66" t="s">
        <v>140</v>
      </c>
      <c r="W30" s="66" t="s">
        <v>265</v>
      </c>
      <c r="X30" s="66" t="s">
        <v>205</v>
      </c>
      <c r="Y30" s="66" t="s">
        <v>140</v>
      </c>
      <c r="Z30" s="66" t="s">
        <v>140</v>
      </c>
      <c r="AA30" s="66" t="s">
        <v>140</v>
      </c>
      <c r="AB30" s="66" t="s">
        <v>205</v>
      </c>
      <c r="AC30" s="66" t="s">
        <v>140</v>
      </c>
      <c r="AD30" s="66" t="s">
        <v>140</v>
      </c>
      <c r="AE30" s="66" t="s">
        <v>205</v>
      </c>
      <c r="AF30" s="66" t="s">
        <v>140</v>
      </c>
      <c r="AG30" s="66" t="s">
        <v>266</v>
      </c>
      <c r="AH30" s="66" t="s">
        <v>140</v>
      </c>
      <c r="AI30" s="66" t="s">
        <v>140</v>
      </c>
      <c r="AJ30" s="66" t="s">
        <v>140</v>
      </c>
      <c r="AK30" s="66" t="s">
        <v>265</v>
      </c>
      <c r="AL30" s="66" t="s">
        <v>266</v>
      </c>
      <c r="AM30" s="66" t="s">
        <v>140</v>
      </c>
      <c r="AN30" s="66" t="s">
        <v>265</v>
      </c>
    </row>
    <row r="31" spans="1:40" ht="20.100000000000001" customHeight="1" x14ac:dyDescent="0.35">
      <c r="A31" s="62" t="s">
        <v>327</v>
      </c>
      <c r="B31" s="63" t="s">
        <v>219</v>
      </c>
      <c r="C31" s="63" t="s">
        <v>94</v>
      </c>
      <c r="D31" s="63" t="s">
        <v>117</v>
      </c>
      <c r="E31" s="63" t="s">
        <v>115</v>
      </c>
      <c r="F31" s="63" t="s">
        <v>219</v>
      </c>
      <c r="G31" s="63" t="s">
        <v>115</v>
      </c>
      <c r="H31" s="63" t="s">
        <v>115</v>
      </c>
      <c r="I31" s="63" t="s">
        <v>219</v>
      </c>
      <c r="J31" s="63" t="s">
        <v>115</v>
      </c>
      <c r="K31" s="63" t="s">
        <v>115</v>
      </c>
      <c r="L31" s="63" t="s">
        <v>117</v>
      </c>
      <c r="M31" s="63" t="s">
        <v>94</v>
      </c>
      <c r="N31" s="63" t="s">
        <v>115</v>
      </c>
      <c r="O31" s="63" t="s">
        <v>115</v>
      </c>
      <c r="P31" s="63" t="s">
        <v>115</v>
      </c>
      <c r="Q31" s="63" t="s">
        <v>115</v>
      </c>
      <c r="R31" s="63" t="s">
        <v>115</v>
      </c>
      <c r="S31" s="63" t="s">
        <v>115</v>
      </c>
      <c r="T31" s="63" t="s">
        <v>117</v>
      </c>
      <c r="U31" s="63" t="s">
        <v>115</v>
      </c>
      <c r="V31" s="63" t="s">
        <v>115</v>
      </c>
      <c r="W31" s="63" t="s">
        <v>117</v>
      </c>
      <c r="X31" s="63" t="s">
        <v>115</v>
      </c>
      <c r="Y31" s="63" t="s">
        <v>115</v>
      </c>
      <c r="Z31" s="63" t="s">
        <v>115</v>
      </c>
      <c r="AA31" s="63" t="s">
        <v>115</v>
      </c>
      <c r="AB31" s="63" t="s">
        <v>117</v>
      </c>
      <c r="AC31" s="63" t="s">
        <v>115</v>
      </c>
      <c r="AD31" s="63" t="s">
        <v>94</v>
      </c>
      <c r="AE31" s="63" t="s">
        <v>115</v>
      </c>
      <c r="AF31" s="63" t="s">
        <v>115</v>
      </c>
      <c r="AG31" s="63" t="s">
        <v>94</v>
      </c>
      <c r="AH31" s="63" t="s">
        <v>115</v>
      </c>
      <c r="AI31" s="63" t="s">
        <v>115</v>
      </c>
      <c r="AJ31" s="63" t="s">
        <v>117</v>
      </c>
      <c r="AK31" s="63" t="s">
        <v>117</v>
      </c>
      <c r="AL31" s="63" t="s">
        <v>115</v>
      </c>
      <c r="AM31" s="63" t="s">
        <v>115</v>
      </c>
      <c r="AN31" s="63" t="s">
        <v>94</v>
      </c>
    </row>
    <row r="32" spans="1:40" ht="20.100000000000001" customHeight="1" x14ac:dyDescent="0.35">
      <c r="A32" s="64" t="s">
        <v>328</v>
      </c>
      <c r="B32" s="66" t="s">
        <v>140</v>
      </c>
      <c r="C32" s="66" t="s">
        <v>140</v>
      </c>
      <c r="D32" s="66" t="s">
        <v>140</v>
      </c>
      <c r="E32" s="66" t="s">
        <v>140</v>
      </c>
      <c r="F32" s="66" t="s">
        <v>265</v>
      </c>
      <c r="G32" s="66" t="s">
        <v>140</v>
      </c>
      <c r="H32" s="66" t="s">
        <v>140</v>
      </c>
      <c r="I32" s="66" t="s">
        <v>140</v>
      </c>
      <c r="J32" s="66" t="s">
        <v>140</v>
      </c>
      <c r="K32" s="66" t="s">
        <v>140</v>
      </c>
      <c r="L32" s="66" t="s">
        <v>140</v>
      </c>
      <c r="M32" s="66" t="s">
        <v>265</v>
      </c>
      <c r="N32" s="66" t="s">
        <v>140</v>
      </c>
      <c r="O32" s="66" t="s">
        <v>140</v>
      </c>
      <c r="P32" s="66" t="s">
        <v>140</v>
      </c>
      <c r="Q32" s="66" t="s">
        <v>140</v>
      </c>
      <c r="R32" s="66" t="s">
        <v>140</v>
      </c>
      <c r="S32" s="66" t="s">
        <v>140</v>
      </c>
      <c r="T32" s="66" t="s">
        <v>264</v>
      </c>
      <c r="U32" s="66" t="s">
        <v>140</v>
      </c>
      <c r="V32" s="66" t="s">
        <v>140</v>
      </c>
      <c r="W32" s="66" t="s">
        <v>140</v>
      </c>
      <c r="X32" s="66" t="s">
        <v>140</v>
      </c>
      <c r="Y32" s="66" t="s">
        <v>140</v>
      </c>
      <c r="Z32" s="66" t="s">
        <v>140</v>
      </c>
      <c r="AA32" s="66" t="s">
        <v>140</v>
      </c>
      <c r="AB32" s="66" t="s">
        <v>265</v>
      </c>
      <c r="AC32" s="66" t="s">
        <v>140</v>
      </c>
      <c r="AD32" s="66" t="s">
        <v>265</v>
      </c>
      <c r="AE32" s="66" t="s">
        <v>140</v>
      </c>
      <c r="AF32" s="66" t="s">
        <v>140</v>
      </c>
      <c r="AG32" s="66" t="s">
        <v>140</v>
      </c>
      <c r="AH32" s="66" t="s">
        <v>140</v>
      </c>
      <c r="AI32" s="66" t="s">
        <v>205</v>
      </c>
      <c r="AJ32" s="66" t="s">
        <v>140</v>
      </c>
      <c r="AK32" s="66" t="s">
        <v>140</v>
      </c>
      <c r="AL32" s="66" t="s">
        <v>140</v>
      </c>
      <c r="AM32" s="66" t="s">
        <v>140</v>
      </c>
      <c r="AN32" s="66" t="s">
        <v>140</v>
      </c>
    </row>
    <row r="33" spans="1:40" ht="20.100000000000001" customHeight="1" x14ac:dyDescent="0.35">
      <c r="A33" s="62" t="s">
        <v>15</v>
      </c>
      <c r="B33" s="63" t="s">
        <v>219</v>
      </c>
      <c r="C33" s="63" t="s">
        <v>115</v>
      </c>
      <c r="D33" s="63" t="s">
        <v>219</v>
      </c>
      <c r="E33" s="63" t="s">
        <v>115</v>
      </c>
      <c r="F33" s="63" t="s">
        <v>94</v>
      </c>
      <c r="G33" s="63" t="s">
        <v>115</v>
      </c>
      <c r="H33" s="63" t="s">
        <v>115</v>
      </c>
      <c r="I33" s="63" t="s">
        <v>117</v>
      </c>
      <c r="J33" s="63" t="s">
        <v>94</v>
      </c>
      <c r="K33" s="63" t="s">
        <v>115</v>
      </c>
      <c r="L33" s="63" t="s">
        <v>117</v>
      </c>
      <c r="M33" s="63" t="s">
        <v>115</v>
      </c>
      <c r="N33" s="63" t="s">
        <v>117</v>
      </c>
      <c r="O33" s="63" t="s">
        <v>117</v>
      </c>
      <c r="P33" s="63" t="s">
        <v>115</v>
      </c>
      <c r="Q33" s="63" t="s">
        <v>117</v>
      </c>
      <c r="R33" s="63" t="s">
        <v>115</v>
      </c>
      <c r="S33" s="63" t="s">
        <v>115</v>
      </c>
      <c r="T33" s="63" t="s">
        <v>115</v>
      </c>
      <c r="U33" s="63" t="s">
        <v>115</v>
      </c>
      <c r="V33" s="63" t="s">
        <v>117</v>
      </c>
      <c r="W33" s="63" t="s">
        <v>115</v>
      </c>
      <c r="X33" s="63" t="s">
        <v>115</v>
      </c>
      <c r="Y33" s="63" t="s">
        <v>115</v>
      </c>
      <c r="Z33" s="63" t="s">
        <v>115</v>
      </c>
      <c r="AA33" s="63" t="s">
        <v>117</v>
      </c>
      <c r="AB33" s="63" t="s">
        <v>115</v>
      </c>
      <c r="AC33" s="63" t="s">
        <v>115</v>
      </c>
      <c r="AD33" s="63" t="s">
        <v>117</v>
      </c>
      <c r="AE33" s="63" t="s">
        <v>115</v>
      </c>
      <c r="AF33" s="63" t="s">
        <v>94</v>
      </c>
      <c r="AG33" s="63" t="s">
        <v>115</v>
      </c>
      <c r="AH33" s="63" t="s">
        <v>115</v>
      </c>
      <c r="AI33" s="63" t="s">
        <v>115</v>
      </c>
      <c r="AJ33" s="63" t="s">
        <v>219</v>
      </c>
      <c r="AK33" s="63" t="s">
        <v>219</v>
      </c>
      <c r="AL33" s="63" t="s">
        <v>115</v>
      </c>
      <c r="AM33" s="63" t="s">
        <v>115</v>
      </c>
      <c r="AN33" s="63" t="s">
        <v>115</v>
      </c>
    </row>
    <row r="34" spans="1:40" ht="20.100000000000001" customHeight="1" x14ac:dyDescent="0.35">
      <c r="A34" s="64" t="s">
        <v>329</v>
      </c>
      <c r="B34" s="66" t="s">
        <v>140</v>
      </c>
      <c r="C34" s="66" t="s">
        <v>140</v>
      </c>
      <c r="D34" s="66" t="s">
        <v>140</v>
      </c>
      <c r="E34" s="66" t="s">
        <v>140</v>
      </c>
      <c r="F34" s="66" t="s">
        <v>140</v>
      </c>
      <c r="G34" s="66" t="s">
        <v>140</v>
      </c>
      <c r="H34" s="66" t="s">
        <v>140</v>
      </c>
      <c r="I34" s="66" t="s">
        <v>140</v>
      </c>
      <c r="J34" s="66" t="s">
        <v>140</v>
      </c>
      <c r="K34" s="66" t="s">
        <v>140</v>
      </c>
      <c r="L34" s="66" t="s">
        <v>140</v>
      </c>
      <c r="M34" s="66" t="s">
        <v>140</v>
      </c>
      <c r="N34" s="66" t="s">
        <v>140</v>
      </c>
      <c r="O34" s="66" t="s">
        <v>140</v>
      </c>
      <c r="P34" s="66" t="s">
        <v>140</v>
      </c>
      <c r="Q34" s="66" t="s">
        <v>140</v>
      </c>
      <c r="R34" s="66" t="s">
        <v>140</v>
      </c>
      <c r="S34" s="66" t="s">
        <v>140</v>
      </c>
      <c r="T34" s="66" t="s">
        <v>140</v>
      </c>
      <c r="U34" s="66" t="s">
        <v>140</v>
      </c>
      <c r="V34" s="66" t="s">
        <v>207</v>
      </c>
      <c r="W34" s="66" t="s">
        <v>140</v>
      </c>
      <c r="X34" s="66" t="s">
        <v>140</v>
      </c>
      <c r="Y34" s="66" t="s">
        <v>140</v>
      </c>
      <c r="Z34" s="66" t="s">
        <v>140</v>
      </c>
      <c r="AA34" s="66" t="s">
        <v>140</v>
      </c>
      <c r="AB34" s="66" t="s">
        <v>140</v>
      </c>
      <c r="AC34" s="66" t="s">
        <v>140</v>
      </c>
      <c r="AD34" s="66" t="s">
        <v>140</v>
      </c>
      <c r="AE34" s="66" t="s">
        <v>140</v>
      </c>
      <c r="AF34" s="66" t="s">
        <v>140</v>
      </c>
      <c r="AG34" s="66" t="s">
        <v>140</v>
      </c>
      <c r="AH34" s="66" t="s">
        <v>140</v>
      </c>
      <c r="AI34" s="66" t="s">
        <v>140</v>
      </c>
      <c r="AJ34" s="66" t="s">
        <v>140</v>
      </c>
      <c r="AK34" s="66" t="s">
        <v>140</v>
      </c>
      <c r="AL34" s="66" t="s">
        <v>140</v>
      </c>
      <c r="AM34" s="66" t="s">
        <v>140</v>
      </c>
      <c r="AN34" s="66" t="s">
        <v>140</v>
      </c>
    </row>
    <row r="35" spans="1:40" ht="20.100000000000001" customHeight="1" x14ac:dyDescent="0.35">
      <c r="A35" s="62" t="s">
        <v>13</v>
      </c>
      <c r="B35" s="63" t="s">
        <v>117</v>
      </c>
      <c r="C35" s="63" t="s">
        <v>117</v>
      </c>
      <c r="D35" s="63" t="s">
        <v>117</v>
      </c>
      <c r="E35" s="63" t="s">
        <v>115</v>
      </c>
      <c r="F35" s="63" t="s">
        <v>115</v>
      </c>
      <c r="G35" s="63" t="s">
        <v>115</v>
      </c>
      <c r="H35" s="63" t="s">
        <v>117</v>
      </c>
      <c r="I35" s="63" t="s">
        <v>115</v>
      </c>
      <c r="J35" s="63" t="s">
        <v>115</v>
      </c>
      <c r="K35" s="63" t="s">
        <v>117</v>
      </c>
      <c r="L35" s="63" t="s">
        <v>117</v>
      </c>
      <c r="M35" s="63" t="s">
        <v>115</v>
      </c>
      <c r="N35" s="63" t="s">
        <v>115</v>
      </c>
      <c r="O35" s="63" t="s">
        <v>115</v>
      </c>
      <c r="P35" s="63" t="s">
        <v>115</v>
      </c>
      <c r="Q35" s="63" t="s">
        <v>115</v>
      </c>
      <c r="R35" s="63" t="s">
        <v>115</v>
      </c>
      <c r="S35" s="63" t="s">
        <v>117</v>
      </c>
      <c r="T35" s="63" t="s">
        <v>115</v>
      </c>
      <c r="U35" s="63" t="s">
        <v>115</v>
      </c>
      <c r="V35" s="63" t="s">
        <v>115</v>
      </c>
      <c r="W35" s="63" t="s">
        <v>117</v>
      </c>
      <c r="X35" s="63" t="s">
        <v>115</v>
      </c>
      <c r="Y35" s="63" t="s">
        <v>115</v>
      </c>
      <c r="Z35" s="63" t="s">
        <v>115</v>
      </c>
      <c r="AA35" s="63" t="s">
        <v>115</v>
      </c>
      <c r="AB35" s="63" t="s">
        <v>115</v>
      </c>
      <c r="AC35" s="63" t="s">
        <v>115</v>
      </c>
      <c r="AD35" s="63" t="s">
        <v>117</v>
      </c>
      <c r="AE35" s="63" t="s">
        <v>115</v>
      </c>
      <c r="AF35" s="63" t="s">
        <v>115</v>
      </c>
      <c r="AG35" s="63" t="s">
        <v>115</v>
      </c>
      <c r="AH35" s="63" t="s">
        <v>117</v>
      </c>
      <c r="AI35" s="63" t="s">
        <v>115</v>
      </c>
      <c r="AJ35" s="63" t="s">
        <v>115</v>
      </c>
      <c r="AK35" s="63" t="s">
        <v>117</v>
      </c>
      <c r="AL35" s="63" t="s">
        <v>115</v>
      </c>
      <c r="AM35" s="63" t="s">
        <v>115</v>
      </c>
      <c r="AN35" s="63" t="s">
        <v>115</v>
      </c>
    </row>
    <row r="36" spans="1:40" ht="20.100000000000001" customHeight="1" x14ac:dyDescent="0.35">
      <c r="A36" s="64" t="s">
        <v>330</v>
      </c>
      <c r="B36" s="66" t="s">
        <v>140</v>
      </c>
      <c r="C36" s="66" t="s">
        <v>140</v>
      </c>
      <c r="D36" s="66" t="s">
        <v>140</v>
      </c>
      <c r="E36" s="66" t="s">
        <v>140</v>
      </c>
      <c r="F36" s="66" t="s">
        <v>140</v>
      </c>
      <c r="G36" s="66" t="s">
        <v>140</v>
      </c>
      <c r="H36" s="66" t="s">
        <v>140</v>
      </c>
      <c r="I36" s="66" t="s">
        <v>140</v>
      </c>
      <c r="J36" s="66" t="s">
        <v>140</v>
      </c>
      <c r="K36" s="66" t="s">
        <v>140</v>
      </c>
      <c r="L36" s="66" t="s">
        <v>140</v>
      </c>
      <c r="M36" s="66" t="s">
        <v>140</v>
      </c>
      <c r="N36" s="66" t="s">
        <v>140</v>
      </c>
      <c r="O36" s="66" t="s">
        <v>140</v>
      </c>
      <c r="P36" s="66" t="s">
        <v>140</v>
      </c>
      <c r="Q36" s="66" t="s">
        <v>140</v>
      </c>
      <c r="R36" s="66" t="s">
        <v>140</v>
      </c>
      <c r="S36" s="66" t="s">
        <v>144</v>
      </c>
      <c r="T36" s="66" t="s">
        <v>140</v>
      </c>
      <c r="U36" s="66" t="s">
        <v>140</v>
      </c>
      <c r="V36" s="66" t="s">
        <v>140</v>
      </c>
      <c r="W36" s="66" t="s">
        <v>140</v>
      </c>
      <c r="X36" s="66" t="s">
        <v>140</v>
      </c>
      <c r="Y36" s="66" t="s">
        <v>140</v>
      </c>
      <c r="Z36" s="66" t="s">
        <v>140</v>
      </c>
      <c r="AA36" s="66" t="s">
        <v>140</v>
      </c>
      <c r="AB36" s="66" t="s">
        <v>140</v>
      </c>
      <c r="AC36" s="66" t="s">
        <v>140</v>
      </c>
      <c r="AD36" s="66" t="s">
        <v>265</v>
      </c>
      <c r="AE36" s="66" t="s">
        <v>140</v>
      </c>
      <c r="AF36" s="66" t="s">
        <v>140</v>
      </c>
      <c r="AG36" s="66" t="s">
        <v>140</v>
      </c>
      <c r="AH36" s="66" t="s">
        <v>140</v>
      </c>
      <c r="AI36" s="66" t="s">
        <v>140</v>
      </c>
      <c r="AJ36" s="66" t="s">
        <v>140</v>
      </c>
      <c r="AK36" s="66" t="s">
        <v>140</v>
      </c>
      <c r="AL36" s="66" t="s">
        <v>140</v>
      </c>
      <c r="AM36" s="66" t="s">
        <v>140</v>
      </c>
      <c r="AN36" s="66" t="s">
        <v>140</v>
      </c>
    </row>
    <row r="37" spans="1:40" ht="20.100000000000001" customHeight="1" x14ac:dyDescent="0.35">
      <c r="A37" s="62" t="s">
        <v>28</v>
      </c>
      <c r="B37" s="63" t="s">
        <v>117</v>
      </c>
      <c r="C37" s="63" t="s">
        <v>117</v>
      </c>
      <c r="D37" s="63" t="s">
        <v>115</v>
      </c>
      <c r="E37" s="63" t="s">
        <v>115</v>
      </c>
      <c r="F37" s="63" t="s">
        <v>115</v>
      </c>
      <c r="G37" s="63" t="s">
        <v>115</v>
      </c>
      <c r="H37" s="63" t="s">
        <v>117</v>
      </c>
      <c r="I37" s="63" t="s">
        <v>115</v>
      </c>
      <c r="J37" s="63" t="s">
        <v>115</v>
      </c>
      <c r="K37" s="63" t="s">
        <v>117</v>
      </c>
      <c r="L37" s="63" t="s">
        <v>115</v>
      </c>
      <c r="M37" s="63" t="s">
        <v>115</v>
      </c>
      <c r="N37" s="63" t="s">
        <v>115</v>
      </c>
      <c r="O37" s="63" t="s">
        <v>117</v>
      </c>
      <c r="P37" s="63" t="s">
        <v>115</v>
      </c>
      <c r="Q37" s="63" t="s">
        <v>115</v>
      </c>
      <c r="R37" s="63" t="s">
        <v>115</v>
      </c>
      <c r="S37" s="63" t="s">
        <v>115</v>
      </c>
      <c r="T37" s="63" t="s">
        <v>115</v>
      </c>
      <c r="U37" s="63" t="s">
        <v>115</v>
      </c>
      <c r="V37" s="63" t="s">
        <v>115</v>
      </c>
      <c r="W37" s="63" t="s">
        <v>115</v>
      </c>
      <c r="X37" s="63" t="s">
        <v>115</v>
      </c>
      <c r="Y37" s="63" t="s">
        <v>115</v>
      </c>
      <c r="Z37" s="63" t="s">
        <v>115</v>
      </c>
      <c r="AA37" s="63" t="s">
        <v>117</v>
      </c>
      <c r="AB37" s="63" t="s">
        <v>115</v>
      </c>
      <c r="AC37" s="63" t="s">
        <v>115</v>
      </c>
      <c r="AD37" s="63" t="s">
        <v>115</v>
      </c>
      <c r="AE37" s="63" t="s">
        <v>115</v>
      </c>
      <c r="AF37" s="63" t="s">
        <v>117</v>
      </c>
      <c r="AG37" s="63" t="s">
        <v>115</v>
      </c>
      <c r="AH37" s="63" t="s">
        <v>115</v>
      </c>
      <c r="AI37" s="63" t="s">
        <v>115</v>
      </c>
      <c r="AJ37" s="63" t="s">
        <v>117</v>
      </c>
      <c r="AK37" s="63" t="s">
        <v>117</v>
      </c>
      <c r="AL37" s="63" t="s">
        <v>115</v>
      </c>
      <c r="AM37" s="63" t="s">
        <v>115</v>
      </c>
      <c r="AN37" s="63" t="s">
        <v>115</v>
      </c>
    </row>
    <row r="38" spans="1:40" ht="20.100000000000001" customHeight="1" x14ac:dyDescent="0.35">
      <c r="A38" s="64" t="s">
        <v>331</v>
      </c>
      <c r="B38" s="66" t="s">
        <v>140</v>
      </c>
      <c r="C38" s="66" t="s">
        <v>140</v>
      </c>
      <c r="D38" s="66" t="s">
        <v>140</v>
      </c>
      <c r="E38" s="66" t="s">
        <v>140</v>
      </c>
      <c r="F38" s="66" t="s">
        <v>140</v>
      </c>
      <c r="G38" s="66" t="s">
        <v>140</v>
      </c>
      <c r="H38" s="66" t="s">
        <v>140</v>
      </c>
      <c r="I38" s="66" t="s">
        <v>140</v>
      </c>
      <c r="J38" s="66" t="s">
        <v>140</v>
      </c>
      <c r="K38" s="66" t="s">
        <v>140</v>
      </c>
      <c r="L38" s="66" t="s">
        <v>140</v>
      </c>
      <c r="M38" s="66" t="s">
        <v>140</v>
      </c>
      <c r="N38" s="66" t="s">
        <v>140</v>
      </c>
      <c r="O38" s="66" t="s">
        <v>265</v>
      </c>
      <c r="P38" s="66" t="s">
        <v>140</v>
      </c>
      <c r="Q38" s="66" t="s">
        <v>140</v>
      </c>
      <c r="R38" s="66" t="s">
        <v>140</v>
      </c>
      <c r="S38" s="66" t="s">
        <v>140</v>
      </c>
      <c r="T38" s="66" t="s">
        <v>140</v>
      </c>
      <c r="U38" s="66" t="s">
        <v>140</v>
      </c>
      <c r="V38" s="66" t="s">
        <v>140</v>
      </c>
      <c r="W38" s="66" t="s">
        <v>140</v>
      </c>
      <c r="X38" s="66" t="s">
        <v>140</v>
      </c>
      <c r="Y38" s="66" t="s">
        <v>140</v>
      </c>
      <c r="Z38" s="66" t="s">
        <v>140</v>
      </c>
      <c r="AA38" s="66" t="s">
        <v>265</v>
      </c>
      <c r="AB38" s="66" t="s">
        <v>140</v>
      </c>
      <c r="AC38" s="66" t="s">
        <v>140</v>
      </c>
      <c r="AD38" s="66" t="s">
        <v>140</v>
      </c>
      <c r="AE38" s="66" t="s">
        <v>140</v>
      </c>
      <c r="AF38" s="66" t="s">
        <v>140</v>
      </c>
      <c r="AG38" s="66" t="s">
        <v>140</v>
      </c>
      <c r="AH38" s="66" t="s">
        <v>140</v>
      </c>
      <c r="AI38" s="66" t="s">
        <v>140</v>
      </c>
      <c r="AJ38" s="66" t="s">
        <v>140</v>
      </c>
      <c r="AK38" s="66" t="s">
        <v>140</v>
      </c>
      <c r="AL38" s="66" t="s">
        <v>140</v>
      </c>
      <c r="AM38" s="66" t="s">
        <v>140</v>
      </c>
      <c r="AN38" s="66" t="s">
        <v>140</v>
      </c>
    </row>
    <row r="39" spans="1:40" x14ac:dyDescent="0.3">
      <c r="B39" s="67">
        <f>((B10)+(B12)+(B14)+(B16)+(B18)+(B20)+(B22)+(B24)+(B26)+(B28)+(B30)+(B32)+(B34)+(B36)+(B38))</f>
        <v>1</v>
      </c>
      <c r="C39" s="67">
        <f t="shared" ref="C39:AN39" si="0">((C10)+(C12)+(C14)+(C16)+(C18)+(C20)+(C22)+(C24)+(C26)+(C28)+(C30)+(C32)+(C34)+(C36)+(C38))</f>
        <v>1</v>
      </c>
      <c r="D39" s="67">
        <f t="shared" si="0"/>
        <v>1</v>
      </c>
      <c r="E39" s="67">
        <f t="shared" si="0"/>
        <v>1.0000000000000002</v>
      </c>
      <c r="F39" s="67">
        <f t="shared" si="0"/>
        <v>1</v>
      </c>
      <c r="G39" s="67">
        <f t="shared" si="0"/>
        <v>1</v>
      </c>
      <c r="H39" s="67">
        <f t="shared" si="0"/>
        <v>1</v>
      </c>
      <c r="I39" s="67">
        <f t="shared" si="0"/>
        <v>1.0000000000000002</v>
      </c>
      <c r="J39" s="67">
        <f t="shared" si="0"/>
        <v>1</v>
      </c>
      <c r="K39" s="67">
        <f t="shared" si="0"/>
        <v>1</v>
      </c>
      <c r="L39" s="67">
        <f t="shared" si="0"/>
        <v>1</v>
      </c>
      <c r="M39" s="67">
        <f t="shared" si="0"/>
        <v>1</v>
      </c>
      <c r="N39" s="67">
        <f t="shared" si="0"/>
        <v>1</v>
      </c>
      <c r="O39" s="67">
        <f t="shared" si="0"/>
        <v>1</v>
      </c>
      <c r="P39" s="67">
        <f t="shared" si="0"/>
        <v>1.0000000000000002</v>
      </c>
      <c r="Q39" s="67">
        <f t="shared" si="0"/>
        <v>1</v>
      </c>
      <c r="R39" s="67">
        <f t="shared" si="0"/>
        <v>1</v>
      </c>
      <c r="S39" s="67">
        <f t="shared" si="0"/>
        <v>1</v>
      </c>
      <c r="T39" s="67">
        <f t="shared" si="0"/>
        <v>1</v>
      </c>
      <c r="U39" s="67">
        <f t="shared" si="0"/>
        <v>1</v>
      </c>
      <c r="V39" s="67">
        <f t="shared" si="0"/>
        <v>1</v>
      </c>
      <c r="W39" s="67">
        <f t="shared" si="0"/>
        <v>1</v>
      </c>
      <c r="X39" s="67">
        <f t="shared" si="0"/>
        <v>1</v>
      </c>
      <c r="Y39" s="67">
        <f t="shared" si="0"/>
        <v>1</v>
      </c>
      <c r="Z39" s="67">
        <f t="shared" si="0"/>
        <v>1</v>
      </c>
      <c r="AA39" s="67">
        <f t="shared" si="0"/>
        <v>1</v>
      </c>
      <c r="AB39" s="67">
        <f t="shared" si="0"/>
        <v>1.0000000000000002</v>
      </c>
      <c r="AC39" s="67">
        <f t="shared" si="0"/>
        <v>1</v>
      </c>
      <c r="AD39" s="67">
        <f t="shared" si="0"/>
        <v>1</v>
      </c>
      <c r="AE39" s="67">
        <f t="shared" si="0"/>
        <v>1</v>
      </c>
      <c r="AF39" s="67">
        <f t="shared" si="0"/>
        <v>1</v>
      </c>
      <c r="AG39" s="67">
        <f t="shared" si="0"/>
        <v>1</v>
      </c>
      <c r="AH39" s="67">
        <f t="shared" si="0"/>
        <v>1</v>
      </c>
      <c r="AI39" s="67">
        <f t="shared" si="0"/>
        <v>1</v>
      </c>
      <c r="AJ39" s="67">
        <f t="shared" si="0"/>
        <v>1</v>
      </c>
      <c r="AK39" s="67">
        <f t="shared" si="0"/>
        <v>1</v>
      </c>
      <c r="AL39" s="67">
        <f t="shared" si="0"/>
        <v>1</v>
      </c>
      <c r="AM39" s="67">
        <f t="shared" si="0"/>
        <v>1</v>
      </c>
      <c r="AN39" s="67">
        <f t="shared" si="0"/>
        <v>1</v>
      </c>
    </row>
    <row r="41" spans="1:40" x14ac:dyDescent="0.3">
      <c r="A41" s="151" t="s">
        <v>639</v>
      </c>
      <c r="B41" s="151"/>
      <c r="C41" s="151"/>
      <c r="D41" s="151"/>
      <c r="E41" s="151"/>
      <c r="F41" s="151"/>
      <c r="G41" s="151"/>
      <c r="H41" s="151"/>
      <c r="I41" s="151"/>
      <c r="J41" s="151"/>
      <c r="K41" s="151"/>
      <c r="L41" s="151"/>
      <c r="M41" s="151"/>
      <c r="N41" s="151"/>
    </row>
    <row r="42" spans="1:40" x14ac:dyDescent="0.3">
      <c r="A42" s="151"/>
      <c r="B42" s="151"/>
      <c r="C42" s="151"/>
      <c r="D42" s="151"/>
      <c r="E42" s="151"/>
      <c r="F42" s="151"/>
      <c r="G42" s="151"/>
      <c r="H42" s="151"/>
      <c r="I42" s="151"/>
      <c r="J42" s="151"/>
      <c r="K42" s="151"/>
      <c r="L42" s="151"/>
      <c r="M42" s="151"/>
      <c r="N42" s="151"/>
    </row>
    <row r="43" spans="1:40" x14ac:dyDescent="0.3">
      <c r="A43" s="151"/>
      <c r="B43" s="151"/>
      <c r="C43" s="151"/>
      <c r="D43" s="151"/>
      <c r="E43" s="151"/>
      <c r="F43" s="151"/>
      <c r="G43" s="151"/>
      <c r="H43" s="151"/>
      <c r="I43" s="151"/>
      <c r="J43" s="151"/>
      <c r="K43" s="151"/>
      <c r="L43" s="151"/>
      <c r="M43" s="151"/>
      <c r="N43" s="151"/>
    </row>
    <row r="44" spans="1:40" x14ac:dyDescent="0.3">
      <c r="A44" s="151"/>
      <c r="B44" s="151"/>
      <c r="C44" s="151"/>
      <c r="D44" s="151"/>
      <c r="E44" s="151"/>
      <c r="F44" s="151"/>
      <c r="G44" s="151"/>
      <c r="H44" s="151"/>
      <c r="I44" s="151"/>
      <c r="J44" s="151"/>
      <c r="K44" s="151"/>
      <c r="L44" s="151"/>
      <c r="M44" s="151"/>
      <c r="N44" s="151"/>
    </row>
    <row r="45" spans="1:40" x14ac:dyDescent="0.3">
      <c r="A45" s="151"/>
      <c r="B45" s="151"/>
      <c r="C45" s="151"/>
      <c r="D45" s="151"/>
      <c r="E45" s="151"/>
      <c r="F45" s="151"/>
      <c r="G45" s="151"/>
      <c r="H45" s="151"/>
      <c r="I45" s="151"/>
      <c r="J45" s="151"/>
      <c r="K45" s="151"/>
      <c r="L45" s="151"/>
      <c r="M45" s="151"/>
      <c r="N45" s="151"/>
    </row>
    <row r="46" spans="1:40" x14ac:dyDescent="0.3">
      <c r="A46" s="151"/>
      <c r="B46" s="151"/>
      <c r="C46" s="151"/>
      <c r="D46" s="151"/>
      <c r="E46" s="151"/>
      <c r="F46" s="151"/>
      <c r="G46" s="151"/>
      <c r="H46" s="151"/>
      <c r="I46" s="151"/>
      <c r="J46" s="151"/>
      <c r="K46" s="151"/>
      <c r="L46" s="151"/>
      <c r="M46" s="151"/>
      <c r="N46" s="151"/>
    </row>
  </sheetData>
  <sheetProtection algorithmName="SHA-512" hashValue="8A2B6nw/f8wIrUVoYl/SQh9QWNa8dLKFhzE1Uzp8gtHpke7eITWqfeqASq2HuTxYRJMtyTvWxmklS3SRn1unEw==" saltValue="cAVNKjWC6fy0RBYr0NVSrA==" spinCount="100000" sheet="1" objects="1" scenarios="1"/>
  <mergeCells count="11">
    <mergeCell ref="A41:N46"/>
    <mergeCell ref="B2:M2"/>
    <mergeCell ref="AB5:AF5"/>
    <mergeCell ref="AG5:AJ5"/>
    <mergeCell ref="AK5:AN5"/>
    <mergeCell ref="P5:AA5"/>
    <mergeCell ref="C5:D5"/>
    <mergeCell ref="E5:H5"/>
    <mergeCell ref="I5:K5"/>
    <mergeCell ref="L5:O5"/>
    <mergeCell ref="A3:I3"/>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7:AN13 B27:AN38 C26:D26 B23:AN25 B22 E22 F26 I22:J22 I26:J26 M22:N22 L26:M26 O26 P22 R26:T26 R22:S22 B17:AN21 B16:R16 T16:AN16 U22:AE22 V26 Y26:AD26 B15:AN15 B14:Y14 AA14:AN14 AH26 AG22:AN22 AL26:AN2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28C5A-E42C-4588-989E-100E8737174D}">
  <sheetPr>
    <pageSetUpPr fitToPage="1"/>
  </sheetPr>
  <dimension ref="A1:AP49"/>
  <sheetViews>
    <sheetView showGridLines="0" workbookViewId="0">
      <pane xSplit="2" topLeftCell="C1" activePane="topRight" state="frozen"/>
      <selection pane="topRight" activeCell="A3" sqref="A3:M3"/>
    </sheetView>
  </sheetViews>
  <sheetFormatPr defaultRowHeight="14.4" x14ac:dyDescent="0.3"/>
  <cols>
    <col min="1" max="1" width="34.33203125" customWidth="1"/>
    <col min="2" max="40" width="12.77734375" customWidth="1"/>
  </cols>
  <sheetData>
    <row r="1" spans="1:42" ht="18.600000000000001" customHeight="1" x14ac:dyDescent="0.4">
      <c r="A1" s="58" t="str">
        <f>HYPERLINK("#Contents!A1","Return to Contents")</f>
        <v>Return to Contents</v>
      </c>
    </row>
    <row r="2" spans="1:42" s="3" customFormat="1" ht="43.2" customHeight="1" x14ac:dyDescent="0.3">
      <c r="B2" s="152" t="s">
        <v>688</v>
      </c>
      <c r="C2" s="152"/>
      <c r="D2" s="152"/>
      <c r="E2" s="152"/>
      <c r="F2" s="152"/>
      <c r="G2" s="152"/>
      <c r="H2" s="152"/>
      <c r="I2" s="152"/>
      <c r="J2" s="152"/>
      <c r="K2" s="152"/>
      <c r="L2" s="152"/>
      <c r="M2" s="152"/>
      <c r="AM2" s="59" t="s">
        <v>664</v>
      </c>
    </row>
    <row r="3" spans="1:42" s="3" customFormat="1" ht="47.4" customHeight="1" x14ac:dyDescent="0.4">
      <c r="A3" s="157" t="s">
        <v>672</v>
      </c>
      <c r="B3" s="157"/>
      <c r="C3" s="157"/>
      <c r="D3" s="157"/>
      <c r="E3" s="157"/>
      <c r="F3" s="157"/>
      <c r="G3" s="157"/>
      <c r="H3" s="157"/>
      <c r="I3" s="157"/>
      <c r="J3" s="157"/>
      <c r="K3" s="157"/>
      <c r="L3" s="157"/>
      <c r="M3" s="157"/>
      <c r="N3" s="19"/>
      <c r="O3" s="19"/>
      <c r="P3" s="19"/>
      <c r="Q3" s="19"/>
    </row>
    <row r="4" spans="1:42" s="3" customFormat="1" ht="6.6" customHeight="1" x14ac:dyDescent="0.4">
      <c r="A4" s="75"/>
      <c r="B4" s="75"/>
      <c r="C4" s="75"/>
      <c r="D4" s="75"/>
      <c r="E4" s="75"/>
      <c r="F4" s="75"/>
      <c r="G4" s="75"/>
      <c r="H4" s="75"/>
      <c r="I4" s="75"/>
      <c r="J4" s="75"/>
      <c r="K4" s="75"/>
      <c r="L4" s="75"/>
      <c r="M4" s="75"/>
      <c r="N4" s="19"/>
      <c r="O4" s="19"/>
      <c r="P4" s="19"/>
      <c r="Q4" s="19"/>
    </row>
    <row r="5" spans="1:42"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c r="AO5" s="72"/>
      <c r="AP5" s="73"/>
    </row>
    <row r="6" spans="1:42" ht="73.8" customHeight="1" x14ac:dyDescent="0.3">
      <c r="A6" s="2" t="s">
        <v>0</v>
      </c>
      <c r="B6" s="60" t="s">
        <v>1</v>
      </c>
      <c r="C6" s="74" t="s">
        <v>2</v>
      </c>
      <c r="D6" s="74" t="s">
        <v>3</v>
      </c>
      <c r="E6" s="74" t="s">
        <v>4</v>
      </c>
      <c r="F6" s="74" t="s">
        <v>5</v>
      </c>
      <c r="G6" s="74" t="s">
        <v>6</v>
      </c>
      <c r="H6" s="74" t="s">
        <v>7</v>
      </c>
      <c r="I6" s="74" t="s">
        <v>8</v>
      </c>
      <c r="J6" s="74" t="s">
        <v>9</v>
      </c>
      <c r="K6" s="74" t="s">
        <v>28</v>
      </c>
      <c r="L6" s="61" t="s">
        <v>631</v>
      </c>
      <c r="M6" s="61" t="s">
        <v>632</v>
      </c>
      <c r="N6" s="61" t="s">
        <v>633</v>
      </c>
      <c r="O6" s="61" t="s">
        <v>634</v>
      </c>
      <c r="P6" s="74" t="s">
        <v>10</v>
      </c>
      <c r="Q6" s="74" t="s">
        <v>11</v>
      </c>
      <c r="R6" s="74" t="s">
        <v>12</v>
      </c>
      <c r="S6" s="74" t="s">
        <v>638</v>
      </c>
      <c r="T6" s="74" t="s">
        <v>28</v>
      </c>
      <c r="U6" s="74" t="s">
        <v>14</v>
      </c>
      <c r="V6" s="74" t="s">
        <v>15</v>
      </c>
      <c r="W6" s="74" t="s">
        <v>16</v>
      </c>
      <c r="X6" s="74" t="s">
        <v>17</v>
      </c>
      <c r="Y6" s="74" t="s">
        <v>18</v>
      </c>
      <c r="Z6" s="74" t="s">
        <v>19</v>
      </c>
      <c r="AA6" s="74" t="s">
        <v>20</v>
      </c>
      <c r="AB6" s="74" t="s">
        <v>21</v>
      </c>
      <c r="AC6" s="74" t="s">
        <v>22</v>
      </c>
      <c r="AD6" s="74" t="s">
        <v>23</v>
      </c>
      <c r="AE6" s="74" t="s">
        <v>24</v>
      </c>
      <c r="AF6" s="74" t="s">
        <v>25</v>
      </c>
      <c r="AG6" s="74" t="s">
        <v>26</v>
      </c>
      <c r="AH6" s="74" t="s">
        <v>27</v>
      </c>
      <c r="AI6" s="74" t="s">
        <v>28</v>
      </c>
      <c r="AJ6" s="74" t="s">
        <v>29</v>
      </c>
      <c r="AK6" s="74" t="s">
        <v>30</v>
      </c>
      <c r="AL6" s="74" t="s">
        <v>636</v>
      </c>
      <c r="AM6" s="74" t="s">
        <v>637</v>
      </c>
      <c r="AN6" s="74" t="s">
        <v>31</v>
      </c>
    </row>
    <row r="7" spans="1:42" ht="20.100000000000001" customHeight="1" x14ac:dyDescent="0.35">
      <c r="A7" s="77" t="s">
        <v>671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2" ht="20.100000000000001" customHeight="1" x14ac:dyDescent="0.35">
      <c r="A8" s="64" t="s">
        <v>72</v>
      </c>
      <c r="B8" s="69">
        <v>1410</v>
      </c>
      <c r="C8" s="69">
        <v>713</v>
      </c>
      <c r="D8" s="69">
        <v>698</v>
      </c>
      <c r="E8" s="69">
        <v>137</v>
      </c>
      <c r="F8" s="69">
        <v>491</v>
      </c>
      <c r="G8" s="69">
        <v>475</v>
      </c>
      <c r="H8" s="69">
        <v>306</v>
      </c>
      <c r="I8" s="69">
        <v>583</v>
      </c>
      <c r="J8" s="69">
        <v>404</v>
      </c>
      <c r="K8" s="69">
        <v>424</v>
      </c>
      <c r="L8" s="69">
        <v>696</v>
      </c>
      <c r="M8" s="69">
        <v>180</v>
      </c>
      <c r="N8" s="69">
        <v>328</v>
      </c>
      <c r="O8" s="69">
        <v>206</v>
      </c>
      <c r="P8" s="69">
        <v>128</v>
      </c>
      <c r="Q8" s="69">
        <v>357</v>
      </c>
      <c r="R8" s="69">
        <v>33</v>
      </c>
      <c r="S8" s="69">
        <v>5</v>
      </c>
      <c r="T8" s="69">
        <v>29</v>
      </c>
      <c r="U8" s="69">
        <v>25</v>
      </c>
      <c r="V8" s="69">
        <v>10</v>
      </c>
      <c r="W8" s="69">
        <v>168</v>
      </c>
      <c r="X8" s="69">
        <v>402</v>
      </c>
      <c r="Y8" s="69">
        <v>38</v>
      </c>
      <c r="Z8" s="69">
        <v>3</v>
      </c>
      <c r="AA8" s="69">
        <v>175</v>
      </c>
      <c r="AB8" s="69">
        <v>130</v>
      </c>
      <c r="AC8" s="69">
        <v>286</v>
      </c>
      <c r="AD8" s="69">
        <v>247</v>
      </c>
      <c r="AE8" s="69">
        <v>325</v>
      </c>
      <c r="AF8" s="69">
        <v>424</v>
      </c>
      <c r="AG8" s="69">
        <v>535</v>
      </c>
      <c r="AH8" s="69">
        <v>293</v>
      </c>
      <c r="AI8" s="69">
        <v>11</v>
      </c>
      <c r="AJ8" s="69">
        <v>569</v>
      </c>
      <c r="AK8" s="69">
        <v>588</v>
      </c>
      <c r="AL8" s="69">
        <v>89</v>
      </c>
      <c r="AM8" s="69">
        <v>6</v>
      </c>
      <c r="AN8" s="69">
        <v>725</v>
      </c>
    </row>
    <row r="9" spans="1:42" ht="20.100000000000001" customHeight="1" x14ac:dyDescent="0.35">
      <c r="A9" s="62" t="s">
        <v>247</v>
      </c>
      <c r="B9" s="70">
        <v>354</v>
      </c>
      <c r="C9" s="70">
        <v>155</v>
      </c>
      <c r="D9" s="70">
        <v>199</v>
      </c>
      <c r="E9" s="70">
        <v>45</v>
      </c>
      <c r="F9" s="70">
        <v>165</v>
      </c>
      <c r="G9" s="70">
        <v>105</v>
      </c>
      <c r="H9" s="70">
        <v>39</v>
      </c>
      <c r="I9" s="70">
        <v>167</v>
      </c>
      <c r="J9" s="70">
        <v>112</v>
      </c>
      <c r="K9" s="70">
        <v>75</v>
      </c>
      <c r="L9" s="70">
        <v>141</v>
      </c>
      <c r="M9" s="70">
        <v>43</v>
      </c>
      <c r="N9" s="70">
        <v>89</v>
      </c>
      <c r="O9" s="70">
        <v>81</v>
      </c>
      <c r="P9" s="70">
        <v>5</v>
      </c>
      <c r="Q9" s="70">
        <v>4</v>
      </c>
      <c r="R9" s="70">
        <v>1</v>
      </c>
      <c r="S9" s="70">
        <v>0</v>
      </c>
      <c r="T9" s="70">
        <v>6</v>
      </c>
      <c r="U9" s="70">
        <v>4</v>
      </c>
      <c r="V9" s="70">
        <v>0</v>
      </c>
      <c r="W9" s="70">
        <v>10</v>
      </c>
      <c r="X9" s="70">
        <v>318</v>
      </c>
      <c r="Y9" s="70">
        <v>0</v>
      </c>
      <c r="Z9" s="70">
        <v>0</v>
      </c>
      <c r="AA9" s="70">
        <v>1</v>
      </c>
      <c r="AB9" s="70">
        <v>5</v>
      </c>
      <c r="AC9" s="70">
        <v>100</v>
      </c>
      <c r="AD9" s="70">
        <v>2</v>
      </c>
      <c r="AE9" s="70">
        <v>243</v>
      </c>
      <c r="AF9" s="70">
        <v>4</v>
      </c>
      <c r="AG9" s="70">
        <v>281</v>
      </c>
      <c r="AH9" s="70">
        <v>65</v>
      </c>
      <c r="AI9" s="70">
        <v>2</v>
      </c>
      <c r="AJ9" s="70">
        <v>6</v>
      </c>
      <c r="AK9" s="70">
        <v>38</v>
      </c>
      <c r="AL9" s="70">
        <v>28</v>
      </c>
      <c r="AM9" s="70">
        <v>0</v>
      </c>
      <c r="AN9" s="70">
        <v>288</v>
      </c>
    </row>
    <row r="10" spans="1:42" ht="20.100000000000001" customHeight="1" x14ac:dyDescent="0.35">
      <c r="A10" s="64" t="s">
        <v>262</v>
      </c>
      <c r="B10" s="78">
        <f>B9/B$8</f>
        <v>0.25106382978723402</v>
      </c>
      <c r="C10" s="71">
        <f t="shared" ref="C10:AN10" si="0">C9/C$8</f>
        <v>0.21739130434782608</v>
      </c>
      <c r="D10" s="71">
        <f t="shared" si="0"/>
        <v>0.28510028653295127</v>
      </c>
      <c r="E10" s="71">
        <f t="shared" si="0"/>
        <v>0.32846715328467152</v>
      </c>
      <c r="F10" s="71">
        <f t="shared" si="0"/>
        <v>0.33604887983706722</v>
      </c>
      <c r="G10" s="71">
        <f t="shared" si="0"/>
        <v>0.22105263157894736</v>
      </c>
      <c r="H10" s="71">
        <f t="shared" si="0"/>
        <v>0.12745098039215685</v>
      </c>
      <c r="I10" s="71">
        <f t="shared" si="0"/>
        <v>0.28644939965694682</v>
      </c>
      <c r="J10" s="71">
        <f t="shared" si="0"/>
        <v>0.27722772277227725</v>
      </c>
      <c r="K10" s="71">
        <f t="shared" si="0"/>
        <v>0.17688679245283018</v>
      </c>
      <c r="L10" s="71">
        <f t="shared" si="0"/>
        <v>0.20258620689655171</v>
      </c>
      <c r="M10" s="71">
        <f t="shared" si="0"/>
        <v>0.2388888888888889</v>
      </c>
      <c r="N10" s="71">
        <f t="shared" si="0"/>
        <v>0.27134146341463417</v>
      </c>
      <c r="O10" s="71">
        <f t="shared" si="0"/>
        <v>0.39320388349514562</v>
      </c>
      <c r="P10" s="71">
        <f t="shared" si="0"/>
        <v>3.90625E-2</v>
      </c>
      <c r="Q10" s="71">
        <f t="shared" si="0"/>
        <v>1.1204481792717087E-2</v>
      </c>
      <c r="R10" s="71">
        <f t="shared" si="0"/>
        <v>3.0303030303030304E-2</v>
      </c>
      <c r="S10" s="71">
        <f t="shared" si="0"/>
        <v>0</v>
      </c>
      <c r="T10" s="71">
        <f t="shared" si="0"/>
        <v>0.20689655172413793</v>
      </c>
      <c r="U10" s="71">
        <f t="shared" si="0"/>
        <v>0.16</v>
      </c>
      <c r="V10" s="71">
        <f t="shared" si="0"/>
        <v>0</v>
      </c>
      <c r="W10" s="71">
        <f t="shared" si="0"/>
        <v>5.9523809523809521E-2</v>
      </c>
      <c r="X10" s="71">
        <f t="shared" si="0"/>
        <v>0.79104477611940294</v>
      </c>
      <c r="Y10" s="71">
        <f t="shared" si="0"/>
        <v>0</v>
      </c>
      <c r="Z10" s="71">
        <f t="shared" si="0"/>
        <v>0</v>
      </c>
      <c r="AA10" s="71">
        <f t="shared" si="0"/>
        <v>5.7142857142857143E-3</v>
      </c>
      <c r="AB10" s="71">
        <f t="shared" si="0"/>
        <v>3.8461538461538464E-2</v>
      </c>
      <c r="AC10" s="71">
        <f t="shared" si="0"/>
        <v>0.34965034965034963</v>
      </c>
      <c r="AD10" s="71">
        <f t="shared" si="0"/>
        <v>8.0971659919028341E-3</v>
      </c>
      <c r="AE10" s="71">
        <f t="shared" si="0"/>
        <v>0.74769230769230766</v>
      </c>
      <c r="AF10" s="71">
        <f t="shared" si="0"/>
        <v>9.433962264150943E-3</v>
      </c>
      <c r="AG10" s="71">
        <f t="shared" si="0"/>
        <v>0.52523364485981305</v>
      </c>
      <c r="AH10" s="71">
        <f t="shared" si="0"/>
        <v>0.22184300341296928</v>
      </c>
      <c r="AI10" s="71">
        <f t="shared" si="0"/>
        <v>0.18181818181818182</v>
      </c>
      <c r="AJ10" s="71">
        <f t="shared" si="0"/>
        <v>1.054481546572935E-2</v>
      </c>
      <c r="AK10" s="71">
        <f t="shared" si="0"/>
        <v>6.4625850340136057E-2</v>
      </c>
      <c r="AL10" s="71">
        <f t="shared" si="0"/>
        <v>0.3146067415730337</v>
      </c>
      <c r="AM10" s="71">
        <f t="shared" si="0"/>
        <v>0</v>
      </c>
      <c r="AN10" s="71">
        <f t="shared" si="0"/>
        <v>0.39724137931034481</v>
      </c>
    </row>
    <row r="11" spans="1:42" ht="20.100000000000001" customHeight="1" x14ac:dyDescent="0.35">
      <c r="A11" s="62" t="s">
        <v>267</v>
      </c>
      <c r="B11" s="70">
        <v>228</v>
      </c>
      <c r="C11" s="70">
        <v>168</v>
      </c>
      <c r="D11" s="70">
        <v>61</v>
      </c>
      <c r="E11" s="70">
        <v>22</v>
      </c>
      <c r="F11" s="70">
        <v>72</v>
      </c>
      <c r="G11" s="70">
        <v>65</v>
      </c>
      <c r="H11" s="70">
        <v>70</v>
      </c>
      <c r="I11" s="70">
        <v>99</v>
      </c>
      <c r="J11" s="70">
        <v>39</v>
      </c>
      <c r="K11" s="70">
        <v>91</v>
      </c>
      <c r="L11" s="70">
        <v>138</v>
      </c>
      <c r="M11" s="70">
        <v>31</v>
      </c>
      <c r="N11" s="70">
        <v>36</v>
      </c>
      <c r="O11" s="70">
        <v>24</v>
      </c>
      <c r="P11" s="70">
        <v>106</v>
      </c>
      <c r="Q11" s="70">
        <v>15</v>
      </c>
      <c r="R11" s="70">
        <v>15</v>
      </c>
      <c r="S11" s="70">
        <v>0</v>
      </c>
      <c r="T11" s="70">
        <v>13</v>
      </c>
      <c r="U11" s="70">
        <v>4</v>
      </c>
      <c r="V11" s="70">
        <v>1</v>
      </c>
      <c r="W11" s="70">
        <v>25</v>
      </c>
      <c r="X11" s="70">
        <v>26</v>
      </c>
      <c r="Y11" s="70">
        <v>0</v>
      </c>
      <c r="Z11" s="70">
        <v>0</v>
      </c>
      <c r="AA11" s="70">
        <v>17</v>
      </c>
      <c r="AB11" s="70">
        <v>80</v>
      </c>
      <c r="AC11" s="70">
        <v>58</v>
      </c>
      <c r="AD11" s="70">
        <v>70</v>
      </c>
      <c r="AE11" s="70">
        <v>17</v>
      </c>
      <c r="AF11" s="70">
        <v>3</v>
      </c>
      <c r="AG11" s="70">
        <v>66</v>
      </c>
      <c r="AH11" s="70">
        <v>114</v>
      </c>
      <c r="AI11" s="70">
        <v>1</v>
      </c>
      <c r="AJ11" s="70">
        <v>47</v>
      </c>
      <c r="AK11" s="70">
        <v>39</v>
      </c>
      <c r="AL11" s="70">
        <v>19</v>
      </c>
      <c r="AM11" s="70">
        <v>2</v>
      </c>
      <c r="AN11" s="70">
        <v>168</v>
      </c>
    </row>
    <row r="12" spans="1:42" ht="20.100000000000001" customHeight="1" x14ac:dyDescent="0.35">
      <c r="A12" s="64" t="s">
        <v>279</v>
      </c>
      <c r="B12" s="78">
        <f>B11/B$8</f>
        <v>0.16170212765957448</v>
      </c>
      <c r="C12" s="71">
        <f t="shared" ref="C12" si="1">C11/C$8</f>
        <v>0.23562412342215988</v>
      </c>
      <c r="D12" s="71">
        <f t="shared" ref="D12" si="2">D11/D$8</f>
        <v>8.7392550143266481E-2</v>
      </c>
      <c r="E12" s="71">
        <f t="shared" ref="E12" si="3">E11/E$8</f>
        <v>0.16058394160583941</v>
      </c>
      <c r="F12" s="71">
        <f t="shared" ref="F12" si="4">F11/F$8</f>
        <v>0.14663951120162932</v>
      </c>
      <c r="G12" s="71">
        <f t="shared" ref="G12" si="5">G11/G$8</f>
        <v>0.1368421052631579</v>
      </c>
      <c r="H12" s="71">
        <f t="shared" ref="H12" si="6">H11/H$8</f>
        <v>0.22875816993464052</v>
      </c>
      <c r="I12" s="71">
        <f t="shared" ref="I12" si="7">I11/I$8</f>
        <v>0.16981132075471697</v>
      </c>
      <c r="J12" s="71">
        <f t="shared" ref="J12" si="8">J11/J$8</f>
        <v>9.6534653465346537E-2</v>
      </c>
      <c r="K12" s="71">
        <f t="shared" ref="K12" si="9">K11/K$8</f>
        <v>0.21462264150943397</v>
      </c>
      <c r="L12" s="71">
        <f t="shared" ref="L12" si="10">L11/L$8</f>
        <v>0.19827586206896552</v>
      </c>
      <c r="M12" s="71">
        <f t="shared" ref="M12" si="11">M11/M$8</f>
        <v>0.17222222222222222</v>
      </c>
      <c r="N12" s="71">
        <f t="shared" ref="N12" si="12">N11/N$8</f>
        <v>0.10975609756097561</v>
      </c>
      <c r="O12" s="71">
        <f t="shared" ref="O12" si="13">O11/O$8</f>
        <v>0.11650485436893204</v>
      </c>
      <c r="P12" s="71">
        <f t="shared" ref="P12" si="14">P11/P$8</f>
        <v>0.828125</v>
      </c>
      <c r="Q12" s="71">
        <f t="shared" ref="Q12" si="15">Q11/Q$8</f>
        <v>4.2016806722689079E-2</v>
      </c>
      <c r="R12" s="71">
        <f t="shared" ref="R12" si="16">R11/R$8</f>
        <v>0.45454545454545453</v>
      </c>
      <c r="S12" s="71">
        <f t="shared" ref="S12" si="17">S11/S$8</f>
        <v>0</v>
      </c>
      <c r="T12" s="71">
        <f t="shared" ref="T12" si="18">T11/T$8</f>
        <v>0.44827586206896552</v>
      </c>
      <c r="U12" s="71">
        <f t="shared" ref="U12" si="19">U11/U$8</f>
        <v>0.16</v>
      </c>
      <c r="V12" s="71">
        <f t="shared" ref="V12" si="20">V11/V$8</f>
        <v>0.1</v>
      </c>
      <c r="W12" s="71">
        <f t="shared" ref="W12" si="21">W11/W$8</f>
        <v>0.14880952380952381</v>
      </c>
      <c r="X12" s="71">
        <f t="shared" ref="X12" si="22">X11/X$8</f>
        <v>6.4676616915422883E-2</v>
      </c>
      <c r="Y12" s="71">
        <f t="shared" ref="Y12" si="23">Y11/Y$8</f>
        <v>0</v>
      </c>
      <c r="Z12" s="71">
        <f t="shared" ref="Z12" si="24">Z11/Z$8</f>
        <v>0</v>
      </c>
      <c r="AA12" s="71">
        <f t="shared" ref="AA12" si="25">AA11/AA$8</f>
        <v>9.7142857142857142E-2</v>
      </c>
      <c r="AB12" s="71">
        <f t="shared" ref="AB12" si="26">AB11/AB$8</f>
        <v>0.61538461538461542</v>
      </c>
      <c r="AC12" s="71">
        <f t="shared" ref="AC12" si="27">AC11/AC$8</f>
        <v>0.20279720279720279</v>
      </c>
      <c r="AD12" s="71">
        <f t="shared" ref="AD12" si="28">AD11/AD$8</f>
        <v>0.2834008097165992</v>
      </c>
      <c r="AE12" s="71">
        <f t="shared" ref="AE12" si="29">AE11/AE$8</f>
        <v>5.2307692307692305E-2</v>
      </c>
      <c r="AF12" s="71">
        <f t="shared" ref="AF12" si="30">AF11/AF$8</f>
        <v>7.0754716981132077E-3</v>
      </c>
      <c r="AG12" s="71">
        <f t="shared" ref="AG12" si="31">AG11/AG$8</f>
        <v>0.12336448598130841</v>
      </c>
      <c r="AH12" s="71">
        <f t="shared" ref="AH12" si="32">AH11/AH$8</f>
        <v>0.38907849829351537</v>
      </c>
      <c r="AI12" s="71">
        <f t="shared" ref="AI12" si="33">AI11/AI$8</f>
        <v>9.0909090909090912E-2</v>
      </c>
      <c r="AJ12" s="71">
        <f t="shared" ref="AJ12" si="34">AJ11/AJ$8</f>
        <v>8.2601054481546574E-2</v>
      </c>
      <c r="AK12" s="71">
        <f t="shared" ref="AK12" si="35">AK11/AK$8</f>
        <v>6.6326530612244902E-2</v>
      </c>
      <c r="AL12" s="71">
        <f t="shared" ref="AL12" si="36">AL11/AL$8</f>
        <v>0.21348314606741572</v>
      </c>
      <c r="AM12" s="71">
        <f t="shared" ref="AM12" si="37">AM11/AM$8</f>
        <v>0.33333333333333331</v>
      </c>
      <c r="AN12" s="71">
        <f t="shared" ref="AN12" si="38">AN11/AN$8</f>
        <v>0.2317241379310345</v>
      </c>
    </row>
    <row r="13" spans="1:42" ht="20.100000000000001" customHeight="1" x14ac:dyDescent="0.35">
      <c r="A13" s="62" t="s">
        <v>11</v>
      </c>
      <c r="B13" s="70">
        <v>219</v>
      </c>
      <c r="C13" s="70">
        <v>81</v>
      </c>
      <c r="D13" s="70">
        <v>138</v>
      </c>
      <c r="E13" s="70">
        <v>24</v>
      </c>
      <c r="F13" s="70">
        <v>62</v>
      </c>
      <c r="G13" s="70">
        <v>90</v>
      </c>
      <c r="H13" s="70">
        <v>43</v>
      </c>
      <c r="I13" s="70">
        <v>62</v>
      </c>
      <c r="J13" s="70">
        <v>99</v>
      </c>
      <c r="K13" s="70">
        <v>59</v>
      </c>
      <c r="L13" s="70">
        <v>112</v>
      </c>
      <c r="M13" s="70">
        <v>20</v>
      </c>
      <c r="N13" s="70">
        <v>59</v>
      </c>
      <c r="O13" s="70">
        <v>29</v>
      </c>
      <c r="P13" s="70">
        <v>1</v>
      </c>
      <c r="Q13" s="70">
        <v>194</v>
      </c>
      <c r="R13" s="70">
        <v>0</v>
      </c>
      <c r="S13" s="70">
        <v>0</v>
      </c>
      <c r="T13" s="70">
        <v>2</v>
      </c>
      <c r="U13" s="70">
        <v>0</v>
      </c>
      <c r="V13" s="70">
        <v>0</v>
      </c>
      <c r="W13" s="70">
        <v>0</v>
      </c>
      <c r="X13" s="70">
        <v>1</v>
      </c>
      <c r="Y13" s="70">
        <v>1</v>
      </c>
      <c r="Z13" s="70">
        <v>1</v>
      </c>
      <c r="AA13" s="70">
        <v>12</v>
      </c>
      <c r="AB13" s="70">
        <v>1</v>
      </c>
      <c r="AC13" s="70">
        <v>0</v>
      </c>
      <c r="AD13" s="70">
        <v>44</v>
      </c>
      <c r="AE13" s="70">
        <v>1</v>
      </c>
      <c r="AF13" s="70">
        <v>174</v>
      </c>
      <c r="AG13" s="70">
        <v>2</v>
      </c>
      <c r="AH13" s="70">
        <v>14</v>
      </c>
      <c r="AI13" s="70">
        <v>2</v>
      </c>
      <c r="AJ13" s="70">
        <v>201</v>
      </c>
      <c r="AK13" s="70">
        <v>194</v>
      </c>
      <c r="AL13" s="70">
        <v>8</v>
      </c>
      <c r="AM13" s="70">
        <v>1</v>
      </c>
      <c r="AN13" s="70">
        <v>16</v>
      </c>
    </row>
    <row r="14" spans="1:42" ht="20.100000000000001" customHeight="1" x14ac:dyDescent="0.35">
      <c r="A14" s="64" t="s">
        <v>287</v>
      </c>
      <c r="B14" s="78">
        <f>B13/B$8</f>
        <v>0.15531914893617021</v>
      </c>
      <c r="C14" s="71">
        <f t="shared" ref="C14" si="39">C13/C$8</f>
        <v>0.11360448807854137</v>
      </c>
      <c r="D14" s="71">
        <f t="shared" ref="D14" si="40">D13/D$8</f>
        <v>0.19770773638968481</v>
      </c>
      <c r="E14" s="71">
        <f t="shared" ref="E14" si="41">E13/E$8</f>
        <v>0.17518248175182483</v>
      </c>
      <c r="F14" s="71">
        <f t="shared" ref="F14" si="42">F13/F$8</f>
        <v>0.12627291242362526</v>
      </c>
      <c r="G14" s="71">
        <f t="shared" ref="G14" si="43">G13/G$8</f>
        <v>0.18947368421052632</v>
      </c>
      <c r="H14" s="71">
        <f t="shared" ref="H14" si="44">H13/H$8</f>
        <v>0.14052287581699346</v>
      </c>
      <c r="I14" s="71">
        <f t="shared" ref="I14" si="45">I13/I$8</f>
        <v>0.10634648370497427</v>
      </c>
      <c r="J14" s="71">
        <f t="shared" ref="J14" si="46">J13/J$8</f>
        <v>0.24504950495049505</v>
      </c>
      <c r="K14" s="71">
        <f t="shared" ref="K14" si="47">K13/K$8</f>
        <v>0.13915094339622641</v>
      </c>
      <c r="L14" s="71">
        <f t="shared" ref="L14" si="48">L13/L$8</f>
        <v>0.16091954022988506</v>
      </c>
      <c r="M14" s="71">
        <f t="shared" ref="M14" si="49">M13/M$8</f>
        <v>0.1111111111111111</v>
      </c>
      <c r="N14" s="71">
        <f t="shared" ref="N14" si="50">N13/N$8</f>
        <v>0.1798780487804878</v>
      </c>
      <c r="O14" s="71">
        <f t="shared" ref="O14" si="51">O13/O$8</f>
        <v>0.14077669902912621</v>
      </c>
      <c r="P14" s="71">
        <f t="shared" ref="P14" si="52">P13/P$8</f>
        <v>7.8125E-3</v>
      </c>
      <c r="Q14" s="71">
        <f t="shared" ref="Q14" si="53">Q13/Q$8</f>
        <v>0.54341736694677867</v>
      </c>
      <c r="R14" s="71">
        <f t="shared" ref="R14" si="54">R13/R$8</f>
        <v>0</v>
      </c>
      <c r="S14" s="71">
        <f t="shared" ref="S14" si="55">S13/S$8</f>
        <v>0</v>
      </c>
      <c r="T14" s="71">
        <f t="shared" ref="T14" si="56">T13/T$8</f>
        <v>6.8965517241379309E-2</v>
      </c>
      <c r="U14" s="71">
        <f t="shared" ref="U14" si="57">U13/U$8</f>
        <v>0</v>
      </c>
      <c r="V14" s="71">
        <f t="shared" ref="V14" si="58">V13/V$8</f>
        <v>0</v>
      </c>
      <c r="W14" s="71">
        <f t="shared" ref="W14" si="59">W13/W$8</f>
        <v>0</v>
      </c>
      <c r="X14" s="71">
        <f t="shared" ref="X14" si="60">X13/X$8</f>
        <v>2.4875621890547263E-3</v>
      </c>
      <c r="Y14" s="71">
        <f t="shared" ref="Y14" si="61">Y13/Y$8</f>
        <v>2.6315789473684209E-2</v>
      </c>
      <c r="Z14" s="71">
        <f t="shared" ref="Z14" si="62">Z13/Z$8</f>
        <v>0.33333333333333331</v>
      </c>
      <c r="AA14" s="71">
        <f t="shared" ref="AA14" si="63">AA13/AA$8</f>
        <v>6.8571428571428575E-2</v>
      </c>
      <c r="AB14" s="71">
        <f t="shared" ref="AB14" si="64">AB13/AB$8</f>
        <v>7.6923076923076927E-3</v>
      </c>
      <c r="AC14" s="71">
        <f t="shared" ref="AC14" si="65">AC13/AC$8</f>
        <v>0</v>
      </c>
      <c r="AD14" s="71">
        <f t="shared" ref="AD14" si="66">AD13/AD$8</f>
        <v>0.17813765182186234</v>
      </c>
      <c r="AE14" s="71">
        <f t="shared" ref="AE14" si="67">AE13/AE$8</f>
        <v>3.0769230769230769E-3</v>
      </c>
      <c r="AF14" s="71">
        <f t="shared" ref="AF14" si="68">AF13/AF$8</f>
        <v>0.41037735849056606</v>
      </c>
      <c r="AG14" s="71">
        <f t="shared" ref="AG14" si="69">AG13/AG$8</f>
        <v>3.7383177570093459E-3</v>
      </c>
      <c r="AH14" s="71">
        <f t="shared" ref="AH14" si="70">AH13/AH$8</f>
        <v>4.778156996587031E-2</v>
      </c>
      <c r="AI14" s="71">
        <f t="shared" ref="AI14" si="71">AI13/AI$8</f>
        <v>0.18181818181818182</v>
      </c>
      <c r="AJ14" s="71">
        <f t="shared" ref="AJ14" si="72">AJ13/AJ$8</f>
        <v>0.35325131810193322</v>
      </c>
      <c r="AK14" s="71">
        <f t="shared" ref="AK14" si="73">AK13/AK$8</f>
        <v>0.32993197278911562</v>
      </c>
      <c r="AL14" s="71">
        <f t="shared" ref="AL14" si="74">AL13/AL$8</f>
        <v>8.98876404494382E-2</v>
      </c>
      <c r="AM14" s="71">
        <f t="shared" ref="AM14" si="75">AM13/AM$8</f>
        <v>0.16666666666666666</v>
      </c>
      <c r="AN14" s="71">
        <f t="shared" ref="AN14" si="76">AN13/AN$8</f>
        <v>2.2068965517241378E-2</v>
      </c>
    </row>
    <row r="15" spans="1:42" ht="20.100000000000001" customHeight="1" x14ac:dyDescent="0.35">
      <c r="A15" s="62" t="s">
        <v>20</v>
      </c>
      <c r="B15" s="70">
        <v>197</v>
      </c>
      <c r="C15" s="70">
        <v>94</v>
      </c>
      <c r="D15" s="70">
        <v>102</v>
      </c>
      <c r="E15" s="70">
        <v>17</v>
      </c>
      <c r="F15" s="70">
        <v>50</v>
      </c>
      <c r="G15" s="70">
        <v>70</v>
      </c>
      <c r="H15" s="70">
        <v>59</v>
      </c>
      <c r="I15" s="70">
        <v>80</v>
      </c>
      <c r="J15" s="70">
        <v>38</v>
      </c>
      <c r="K15" s="70">
        <v>78</v>
      </c>
      <c r="L15" s="70">
        <v>102</v>
      </c>
      <c r="M15" s="70">
        <v>19</v>
      </c>
      <c r="N15" s="70">
        <v>56</v>
      </c>
      <c r="O15" s="70">
        <v>20</v>
      </c>
      <c r="P15" s="70">
        <v>6</v>
      </c>
      <c r="Q15" s="70">
        <v>37</v>
      </c>
      <c r="R15" s="70">
        <v>0</v>
      </c>
      <c r="S15" s="70">
        <v>3</v>
      </c>
      <c r="T15" s="70">
        <v>3</v>
      </c>
      <c r="U15" s="70">
        <v>0</v>
      </c>
      <c r="V15" s="70">
        <v>5</v>
      </c>
      <c r="W15" s="70">
        <v>3</v>
      </c>
      <c r="X15" s="70">
        <v>1</v>
      </c>
      <c r="Y15" s="70">
        <v>1</v>
      </c>
      <c r="Z15" s="70">
        <v>1</v>
      </c>
      <c r="AA15" s="70">
        <v>129</v>
      </c>
      <c r="AB15" s="70">
        <v>6</v>
      </c>
      <c r="AC15" s="70">
        <v>2</v>
      </c>
      <c r="AD15" s="70">
        <v>90</v>
      </c>
      <c r="AE15" s="70">
        <v>0</v>
      </c>
      <c r="AF15" s="70">
        <v>100</v>
      </c>
      <c r="AG15" s="70">
        <v>3</v>
      </c>
      <c r="AH15" s="70">
        <v>37</v>
      </c>
      <c r="AI15" s="70">
        <v>2</v>
      </c>
      <c r="AJ15" s="70">
        <v>154</v>
      </c>
      <c r="AK15" s="70">
        <v>127</v>
      </c>
      <c r="AL15" s="70">
        <v>8</v>
      </c>
      <c r="AM15" s="70">
        <v>1</v>
      </c>
      <c r="AN15" s="70">
        <v>60</v>
      </c>
    </row>
    <row r="16" spans="1:42" ht="20.100000000000001" customHeight="1" x14ac:dyDescent="0.35">
      <c r="A16" s="64" t="s">
        <v>699</v>
      </c>
      <c r="B16" s="78">
        <f>B15/B$8</f>
        <v>0.1397163120567376</v>
      </c>
      <c r="C16" s="71">
        <f t="shared" ref="C16" si="77">C15/C$8</f>
        <v>0.13183730715287517</v>
      </c>
      <c r="D16" s="71">
        <f t="shared" ref="D16" si="78">D15/D$8</f>
        <v>0.14613180515759314</v>
      </c>
      <c r="E16" s="71">
        <f t="shared" ref="E16" si="79">E15/E$8</f>
        <v>0.12408759124087591</v>
      </c>
      <c r="F16" s="71">
        <f t="shared" ref="F16" si="80">F15/F$8</f>
        <v>0.10183299389002037</v>
      </c>
      <c r="G16" s="71">
        <f t="shared" ref="G16" si="81">G15/G$8</f>
        <v>0.14736842105263157</v>
      </c>
      <c r="H16" s="71">
        <f t="shared" ref="H16" si="82">H15/H$8</f>
        <v>0.19281045751633988</v>
      </c>
      <c r="I16" s="71">
        <f t="shared" ref="I16" si="83">I15/I$8</f>
        <v>0.137221269296741</v>
      </c>
      <c r="J16" s="71">
        <f t="shared" ref="J16" si="84">J15/J$8</f>
        <v>9.405940594059406E-2</v>
      </c>
      <c r="K16" s="71">
        <f t="shared" ref="K16" si="85">K15/K$8</f>
        <v>0.18396226415094338</v>
      </c>
      <c r="L16" s="71">
        <f t="shared" ref="L16" si="86">L15/L$8</f>
        <v>0.14655172413793102</v>
      </c>
      <c r="M16" s="71">
        <f t="shared" ref="M16" si="87">M15/M$8</f>
        <v>0.10555555555555556</v>
      </c>
      <c r="N16" s="71">
        <f t="shared" ref="N16" si="88">N15/N$8</f>
        <v>0.17073170731707318</v>
      </c>
      <c r="O16" s="71">
        <f t="shared" ref="O16" si="89">O15/O$8</f>
        <v>9.7087378640776698E-2</v>
      </c>
      <c r="P16" s="71">
        <f t="shared" ref="P16" si="90">P15/P$8</f>
        <v>4.6875E-2</v>
      </c>
      <c r="Q16" s="71">
        <f t="shared" ref="Q16" si="91">Q15/Q$8</f>
        <v>0.10364145658263306</v>
      </c>
      <c r="R16" s="71">
        <f t="shared" ref="R16" si="92">R15/R$8</f>
        <v>0</v>
      </c>
      <c r="S16" s="71">
        <f t="shared" ref="S16" si="93">S15/S$8</f>
        <v>0.6</v>
      </c>
      <c r="T16" s="71">
        <f t="shared" ref="T16" si="94">T15/T$8</f>
        <v>0.10344827586206896</v>
      </c>
      <c r="U16" s="71">
        <f t="shared" ref="U16" si="95">U15/U$8</f>
        <v>0</v>
      </c>
      <c r="V16" s="71">
        <f t="shared" ref="V16" si="96">V15/V$8</f>
        <v>0.5</v>
      </c>
      <c r="W16" s="71">
        <f t="shared" ref="W16" si="97">W15/W$8</f>
        <v>1.7857142857142856E-2</v>
      </c>
      <c r="X16" s="71">
        <f t="shared" ref="X16" si="98">X15/X$8</f>
        <v>2.4875621890547263E-3</v>
      </c>
      <c r="Y16" s="71">
        <f t="shared" ref="Y16" si="99">Y15/Y$8</f>
        <v>2.6315789473684209E-2</v>
      </c>
      <c r="Z16" s="71">
        <f t="shared" ref="Z16" si="100">Z15/Z$8</f>
        <v>0.33333333333333331</v>
      </c>
      <c r="AA16" s="71">
        <f t="shared" ref="AA16" si="101">AA15/AA$8</f>
        <v>0.7371428571428571</v>
      </c>
      <c r="AB16" s="71">
        <f t="shared" ref="AB16" si="102">AB15/AB$8</f>
        <v>4.6153846153846156E-2</v>
      </c>
      <c r="AC16" s="71">
        <f t="shared" ref="AC16" si="103">AC15/AC$8</f>
        <v>6.993006993006993E-3</v>
      </c>
      <c r="AD16" s="71">
        <f t="shared" ref="AD16" si="104">AD15/AD$8</f>
        <v>0.36437246963562753</v>
      </c>
      <c r="AE16" s="71">
        <f t="shared" ref="AE16" si="105">AE15/AE$8</f>
        <v>0</v>
      </c>
      <c r="AF16" s="71">
        <f t="shared" ref="AF16" si="106">AF15/AF$8</f>
        <v>0.23584905660377359</v>
      </c>
      <c r="AG16" s="71">
        <f t="shared" ref="AG16" si="107">AG15/AG$8</f>
        <v>5.6074766355140183E-3</v>
      </c>
      <c r="AH16" s="71">
        <f t="shared" ref="AH16" si="108">AH15/AH$8</f>
        <v>0.12627986348122866</v>
      </c>
      <c r="AI16" s="71">
        <f t="shared" ref="AI16" si="109">AI15/AI$8</f>
        <v>0.18181818181818182</v>
      </c>
      <c r="AJ16" s="71">
        <f t="shared" ref="AJ16" si="110">AJ15/AJ$8</f>
        <v>0.27065026362038663</v>
      </c>
      <c r="AK16" s="71">
        <f t="shared" ref="AK16" si="111">AK15/AK$8</f>
        <v>0.21598639455782312</v>
      </c>
      <c r="AL16" s="71">
        <f t="shared" ref="AL16" si="112">AL15/AL$8</f>
        <v>8.98876404494382E-2</v>
      </c>
      <c r="AM16" s="71">
        <f t="shared" ref="AM16" si="113">AM15/AM$8</f>
        <v>0.16666666666666666</v>
      </c>
      <c r="AN16" s="71">
        <f t="shared" ref="AN16" si="114">AN15/AN$8</f>
        <v>8.2758620689655171E-2</v>
      </c>
    </row>
    <row r="17" spans="1:40" ht="20.100000000000001" customHeight="1" x14ac:dyDescent="0.35">
      <c r="A17" s="62" t="s">
        <v>16</v>
      </c>
      <c r="B17" s="70">
        <v>173</v>
      </c>
      <c r="C17" s="70">
        <v>101</v>
      </c>
      <c r="D17" s="70">
        <v>72</v>
      </c>
      <c r="E17" s="70">
        <v>10</v>
      </c>
      <c r="F17" s="70">
        <v>50</v>
      </c>
      <c r="G17" s="70">
        <v>64</v>
      </c>
      <c r="H17" s="70">
        <v>50</v>
      </c>
      <c r="I17" s="70">
        <v>90</v>
      </c>
      <c r="J17" s="70">
        <v>35</v>
      </c>
      <c r="K17" s="70">
        <v>48</v>
      </c>
      <c r="L17" s="70">
        <v>72</v>
      </c>
      <c r="M17" s="70">
        <v>27</v>
      </c>
      <c r="N17" s="70">
        <v>44</v>
      </c>
      <c r="O17" s="70">
        <v>30</v>
      </c>
      <c r="P17" s="70">
        <v>6</v>
      </c>
      <c r="Q17" s="70">
        <v>1</v>
      </c>
      <c r="R17" s="70">
        <v>3</v>
      </c>
      <c r="S17" s="70">
        <v>0</v>
      </c>
      <c r="T17" s="70">
        <v>3</v>
      </c>
      <c r="U17" s="70">
        <v>0</v>
      </c>
      <c r="V17" s="70">
        <v>0</v>
      </c>
      <c r="W17" s="70">
        <v>121</v>
      </c>
      <c r="X17" s="70">
        <v>33</v>
      </c>
      <c r="Y17" s="70">
        <v>0</v>
      </c>
      <c r="Z17" s="70">
        <v>0</v>
      </c>
      <c r="AA17" s="70">
        <v>1</v>
      </c>
      <c r="AB17" s="70">
        <v>23</v>
      </c>
      <c r="AC17" s="70">
        <v>107</v>
      </c>
      <c r="AD17" s="70">
        <v>7</v>
      </c>
      <c r="AE17" s="70">
        <v>36</v>
      </c>
      <c r="AF17" s="70">
        <v>1</v>
      </c>
      <c r="AG17" s="70">
        <v>143</v>
      </c>
      <c r="AH17" s="70">
        <v>24</v>
      </c>
      <c r="AI17" s="70">
        <v>1</v>
      </c>
      <c r="AJ17" s="70">
        <v>6</v>
      </c>
      <c r="AK17" s="70">
        <v>14</v>
      </c>
      <c r="AL17" s="70">
        <v>11</v>
      </c>
      <c r="AM17" s="70">
        <v>1</v>
      </c>
      <c r="AN17" s="70">
        <v>148</v>
      </c>
    </row>
    <row r="18" spans="1:40" ht="20.100000000000001" customHeight="1" x14ac:dyDescent="0.35">
      <c r="A18" s="64" t="s">
        <v>308</v>
      </c>
      <c r="B18" s="78">
        <f>B17/B$8</f>
        <v>0.1226950354609929</v>
      </c>
      <c r="C18" s="71">
        <f t="shared" ref="C18" si="115">C17/C$8</f>
        <v>0.14165497896213183</v>
      </c>
      <c r="D18" s="71">
        <f t="shared" ref="D18" si="116">D17/D$8</f>
        <v>0.10315186246418338</v>
      </c>
      <c r="E18" s="71">
        <f t="shared" ref="E18" si="117">E17/E$8</f>
        <v>7.2992700729927001E-2</v>
      </c>
      <c r="F18" s="71">
        <f t="shared" ref="F18" si="118">F17/F$8</f>
        <v>0.10183299389002037</v>
      </c>
      <c r="G18" s="71">
        <f t="shared" ref="G18" si="119">G17/G$8</f>
        <v>0.13473684210526315</v>
      </c>
      <c r="H18" s="71">
        <f t="shared" ref="H18" si="120">H17/H$8</f>
        <v>0.16339869281045752</v>
      </c>
      <c r="I18" s="71">
        <f t="shared" ref="I18" si="121">I17/I$8</f>
        <v>0.15437392795883362</v>
      </c>
      <c r="J18" s="71">
        <f t="shared" ref="J18" si="122">J17/J$8</f>
        <v>8.6633663366336627E-2</v>
      </c>
      <c r="K18" s="71">
        <f t="shared" ref="K18" si="123">K17/K$8</f>
        <v>0.11320754716981132</v>
      </c>
      <c r="L18" s="71">
        <f t="shared" ref="L18" si="124">L17/L$8</f>
        <v>0.10344827586206896</v>
      </c>
      <c r="M18" s="71">
        <f t="shared" ref="M18" si="125">M17/M$8</f>
        <v>0.15</v>
      </c>
      <c r="N18" s="71">
        <f t="shared" ref="N18" si="126">N17/N$8</f>
        <v>0.13414634146341464</v>
      </c>
      <c r="O18" s="71">
        <f t="shared" ref="O18" si="127">O17/O$8</f>
        <v>0.14563106796116504</v>
      </c>
      <c r="P18" s="71">
        <f t="shared" ref="P18" si="128">P17/P$8</f>
        <v>4.6875E-2</v>
      </c>
      <c r="Q18" s="71">
        <f t="shared" ref="Q18" si="129">Q17/Q$8</f>
        <v>2.8011204481792717E-3</v>
      </c>
      <c r="R18" s="71">
        <f t="shared" ref="R18" si="130">R17/R$8</f>
        <v>9.0909090909090912E-2</v>
      </c>
      <c r="S18" s="71">
        <f t="shared" ref="S18" si="131">S17/S$8</f>
        <v>0</v>
      </c>
      <c r="T18" s="71">
        <f t="shared" ref="T18" si="132">T17/T$8</f>
        <v>0.10344827586206896</v>
      </c>
      <c r="U18" s="71">
        <f t="shared" ref="U18" si="133">U17/U$8</f>
        <v>0</v>
      </c>
      <c r="V18" s="71">
        <f t="shared" ref="V18" si="134">V17/V$8</f>
        <v>0</v>
      </c>
      <c r="W18" s="71">
        <f t="shared" ref="W18" si="135">W17/W$8</f>
        <v>0.72023809523809523</v>
      </c>
      <c r="X18" s="71">
        <f t="shared" ref="X18" si="136">X17/X$8</f>
        <v>8.2089552238805971E-2</v>
      </c>
      <c r="Y18" s="71">
        <f t="shared" ref="Y18" si="137">Y17/Y$8</f>
        <v>0</v>
      </c>
      <c r="Z18" s="71">
        <f t="shared" ref="Z18" si="138">Z17/Z$8</f>
        <v>0</v>
      </c>
      <c r="AA18" s="71">
        <f t="shared" ref="AA18" si="139">AA17/AA$8</f>
        <v>5.7142857142857143E-3</v>
      </c>
      <c r="AB18" s="71">
        <f t="shared" ref="AB18" si="140">AB17/AB$8</f>
        <v>0.17692307692307693</v>
      </c>
      <c r="AC18" s="71">
        <f t="shared" ref="AC18" si="141">AC17/AC$8</f>
        <v>0.37412587412587411</v>
      </c>
      <c r="AD18" s="71">
        <f t="shared" ref="AD18" si="142">AD17/AD$8</f>
        <v>2.8340080971659919E-2</v>
      </c>
      <c r="AE18" s="71">
        <f t="shared" ref="AE18" si="143">AE17/AE$8</f>
        <v>0.11076923076923077</v>
      </c>
      <c r="AF18" s="71">
        <f t="shared" ref="AF18" si="144">AF17/AF$8</f>
        <v>2.3584905660377358E-3</v>
      </c>
      <c r="AG18" s="71">
        <f t="shared" ref="AG18" si="145">AG17/AG$8</f>
        <v>0.26728971962616821</v>
      </c>
      <c r="AH18" s="71">
        <f t="shared" ref="AH18" si="146">AH17/AH$8</f>
        <v>8.191126279863481E-2</v>
      </c>
      <c r="AI18" s="71">
        <f t="shared" ref="AI18" si="147">AI17/AI$8</f>
        <v>9.0909090909090912E-2</v>
      </c>
      <c r="AJ18" s="71">
        <f t="shared" ref="AJ18" si="148">AJ17/AJ$8</f>
        <v>1.054481546572935E-2</v>
      </c>
      <c r="AK18" s="71">
        <f t="shared" ref="AK18" si="149">AK17/AK$8</f>
        <v>2.3809523809523808E-2</v>
      </c>
      <c r="AL18" s="71">
        <f t="shared" ref="AL18" si="150">AL17/AL$8</f>
        <v>0.12359550561797752</v>
      </c>
      <c r="AM18" s="71">
        <f t="shared" ref="AM18" si="151">AM17/AM$8</f>
        <v>0.16666666666666666</v>
      </c>
      <c r="AN18" s="71">
        <f t="shared" ref="AN18" si="152">AN17/AN$8</f>
        <v>0.20413793103448277</v>
      </c>
    </row>
    <row r="19" spans="1:40" ht="20.100000000000001" customHeight="1" x14ac:dyDescent="0.35">
      <c r="A19" s="62" t="s">
        <v>18</v>
      </c>
      <c r="B19" s="70">
        <v>159</v>
      </c>
      <c r="C19" s="70">
        <v>61</v>
      </c>
      <c r="D19" s="70">
        <v>98</v>
      </c>
      <c r="E19" s="70">
        <v>4</v>
      </c>
      <c r="F19" s="70">
        <v>55</v>
      </c>
      <c r="G19" s="70">
        <v>64</v>
      </c>
      <c r="H19" s="70">
        <v>35</v>
      </c>
      <c r="I19" s="70">
        <v>42</v>
      </c>
      <c r="J19" s="70">
        <v>65</v>
      </c>
      <c r="K19" s="70">
        <v>51</v>
      </c>
      <c r="L19" s="70">
        <v>91</v>
      </c>
      <c r="M19" s="70">
        <v>23</v>
      </c>
      <c r="N19" s="70">
        <v>31</v>
      </c>
      <c r="O19" s="70">
        <v>14</v>
      </c>
      <c r="P19" s="70">
        <v>0</v>
      </c>
      <c r="Q19" s="70">
        <v>103</v>
      </c>
      <c r="R19" s="70">
        <v>0</v>
      </c>
      <c r="S19" s="70">
        <v>1</v>
      </c>
      <c r="T19" s="70">
        <v>0</v>
      </c>
      <c r="U19" s="70">
        <v>4</v>
      </c>
      <c r="V19" s="70">
        <v>3</v>
      </c>
      <c r="W19" s="70">
        <v>0</v>
      </c>
      <c r="X19" s="70">
        <v>0</v>
      </c>
      <c r="Y19" s="70">
        <v>36</v>
      </c>
      <c r="Z19" s="70">
        <v>1</v>
      </c>
      <c r="AA19" s="70">
        <v>8</v>
      </c>
      <c r="AB19" s="70">
        <v>1</v>
      </c>
      <c r="AC19" s="70">
        <v>0</v>
      </c>
      <c r="AD19" s="70">
        <v>21</v>
      </c>
      <c r="AE19" s="70">
        <v>0</v>
      </c>
      <c r="AF19" s="70">
        <v>137</v>
      </c>
      <c r="AG19" s="70">
        <v>3</v>
      </c>
      <c r="AH19" s="70">
        <v>11</v>
      </c>
      <c r="AI19" s="70">
        <v>3</v>
      </c>
      <c r="AJ19" s="70">
        <v>141</v>
      </c>
      <c r="AK19" s="70">
        <v>155</v>
      </c>
      <c r="AL19" s="70">
        <v>3</v>
      </c>
      <c r="AM19" s="70">
        <v>0</v>
      </c>
      <c r="AN19" s="70">
        <v>0</v>
      </c>
    </row>
    <row r="20" spans="1:40" ht="20.100000000000001" customHeight="1" x14ac:dyDescent="0.35">
      <c r="A20" s="64" t="s">
        <v>315</v>
      </c>
      <c r="B20" s="78">
        <f>B19/B$8</f>
        <v>0.11276595744680851</v>
      </c>
      <c r="C20" s="71">
        <f t="shared" ref="C20" si="153">C19/C$8</f>
        <v>8.5553997194950909E-2</v>
      </c>
      <c r="D20" s="71">
        <f t="shared" ref="D20" si="154">D19/D$8</f>
        <v>0.14040114613180515</v>
      </c>
      <c r="E20" s="71">
        <f t="shared" ref="E20" si="155">E19/E$8</f>
        <v>2.9197080291970802E-2</v>
      </c>
      <c r="F20" s="71">
        <f t="shared" ref="F20" si="156">F19/F$8</f>
        <v>0.11201629327902241</v>
      </c>
      <c r="G20" s="71">
        <f t="shared" ref="G20" si="157">G19/G$8</f>
        <v>0.13473684210526315</v>
      </c>
      <c r="H20" s="71">
        <f t="shared" ref="H20" si="158">H19/H$8</f>
        <v>0.11437908496732026</v>
      </c>
      <c r="I20" s="71">
        <f t="shared" ref="I20" si="159">I19/I$8</f>
        <v>7.2041166380789029E-2</v>
      </c>
      <c r="J20" s="71">
        <f t="shared" ref="J20" si="160">J19/J$8</f>
        <v>0.1608910891089109</v>
      </c>
      <c r="K20" s="71">
        <f t="shared" ref="K20" si="161">K19/K$8</f>
        <v>0.12028301886792453</v>
      </c>
      <c r="L20" s="71">
        <f t="shared" ref="L20" si="162">L19/L$8</f>
        <v>0.1307471264367816</v>
      </c>
      <c r="M20" s="71">
        <f t="shared" ref="M20" si="163">M19/M$8</f>
        <v>0.12777777777777777</v>
      </c>
      <c r="N20" s="71">
        <f t="shared" ref="N20" si="164">N19/N$8</f>
        <v>9.451219512195122E-2</v>
      </c>
      <c r="O20" s="71">
        <f t="shared" ref="O20" si="165">O19/O$8</f>
        <v>6.7961165048543687E-2</v>
      </c>
      <c r="P20" s="71">
        <f t="shared" ref="P20" si="166">P19/P$8</f>
        <v>0</v>
      </c>
      <c r="Q20" s="71">
        <f t="shared" ref="Q20" si="167">Q19/Q$8</f>
        <v>0.28851540616246496</v>
      </c>
      <c r="R20" s="71">
        <f t="shared" ref="R20" si="168">R19/R$8</f>
        <v>0</v>
      </c>
      <c r="S20" s="71">
        <f t="shared" ref="S20" si="169">S19/S$8</f>
        <v>0.2</v>
      </c>
      <c r="T20" s="71">
        <f t="shared" ref="T20" si="170">T19/T$8</f>
        <v>0</v>
      </c>
      <c r="U20" s="71">
        <f t="shared" ref="U20" si="171">U19/U$8</f>
        <v>0.16</v>
      </c>
      <c r="V20" s="71">
        <f t="shared" ref="V20" si="172">V19/V$8</f>
        <v>0.3</v>
      </c>
      <c r="W20" s="71">
        <f t="shared" ref="W20" si="173">W19/W$8</f>
        <v>0</v>
      </c>
      <c r="X20" s="71">
        <f t="shared" ref="X20" si="174">X19/X$8</f>
        <v>0</v>
      </c>
      <c r="Y20" s="71">
        <f t="shared" ref="Y20" si="175">Y19/Y$8</f>
        <v>0.94736842105263153</v>
      </c>
      <c r="Z20" s="71">
        <f t="shared" ref="Z20" si="176">Z19/Z$8</f>
        <v>0.33333333333333331</v>
      </c>
      <c r="AA20" s="71">
        <f t="shared" ref="AA20" si="177">AA19/AA$8</f>
        <v>4.5714285714285714E-2</v>
      </c>
      <c r="AB20" s="71">
        <f t="shared" ref="AB20" si="178">AB19/AB$8</f>
        <v>7.6923076923076927E-3</v>
      </c>
      <c r="AC20" s="71">
        <f t="shared" ref="AC20" si="179">AC19/AC$8</f>
        <v>0</v>
      </c>
      <c r="AD20" s="71">
        <f t="shared" ref="AD20" si="180">AD19/AD$8</f>
        <v>8.5020242914979755E-2</v>
      </c>
      <c r="AE20" s="71">
        <f t="shared" ref="AE20" si="181">AE19/AE$8</f>
        <v>0</v>
      </c>
      <c r="AF20" s="71">
        <f t="shared" ref="AF20" si="182">AF19/AF$8</f>
        <v>0.32311320754716982</v>
      </c>
      <c r="AG20" s="71">
        <f t="shared" ref="AG20" si="183">AG19/AG$8</f>
        <v>5.6074766355140183E-3</v>
      </c>
      <c r="AH20" s="71">
        <f t="shared" ref="AH20" si="184">AH19/AH$8</f>
        <v>3.7542662116040959E-2</v>
      </c>
      <c r="AI20" s="71">
        <f t="shared" ref="AI20" si="185">AI19/AI$8</f>
        <v>0.27272727272727271</v>
      </c>
      <c r="AJ20" s="71">
        <f t="shared" ref="AJ20" si="186">AJ19/AJ$8</f>
        <v>0.24780316344463971</v>
      </c>
      <c r="AK20" s="71">
        <f t="shared" ref="AK20" si="187">AK19/AK$8</f>
        <v>0.26360544217687076</v>
      </c>
      <c r="AL20" s="71">
        <f t="shared" ref="AL20" si="188">AL19/AL$8</f>
        <v>3.3707865168539325E-2</v>
      </c>
      <c r="AM20" s="71">
        <f t="shared" ref="AM20" si="189">AM19/AM$8</f>
        <v>0</v>
      </c>
      <c r="AN20" s="71">
        <f t="shared" ref="AN20" si="190">AN19/AN$8</f>
        <v>0</v>
      </c>
    </row>
    <row r="21" spans="1:40" ht="20.100000000000001" customHeight="1" x14ac:dyDescent="0.35">
      <c r="A21" s="62" t="s">
        <v>319</v>
      </c>
      <c r="B21" s="70">
        <v>31</v>
      </c>
      <c r="C21" s="70">
        <v>22</v>
      </c>
      <c r="D21" s="70">
        <v>10</v>
      </c>
      <c r="E21" s="70">
        <v>10</v>
      </c>
      <c r="F21" s="70">
        <v>12</v>
      </c>
      <c r="G21" s="70">
        <v>3</v>
      </c>
      <c r="H21" s="70">
        <v>7</v>
      </c>
      <c r="I21" s="70">
        <v>6</v>
      </c>
      <c r="J21" s="70">
        <v>10</v>
      </c>
      <c r="K21" s="70">
        <v>15</v>
      </c>
      <c r="L21" s="70">
        <v>11</v>
      </c>
      <c r="M21" s="70">
        <v>9</v>
      </c>
      <c r="N21" s="70">
        <v>6</v>
      </c>
      <c r="O21" s="70">
        <v>5</v>
      </c>
      <c r="P21" s="70">
        <v>1</v>
      </c>
      <c r="Q21" s="70">
        <v>0</v>
      </c>
      <c r="R21" s="70">
        <v>0</v>
      </c>
      <c r="S21" s="70">
        <v>0</v>
      </c>
      <c r="T21" s="70">
        <v>0</v>
      </c>
      <c r="U21" s="70">
        <v>12</v>
      </c>
      <c r="V21" s="70">
        <v>0</v>
      </c>
      <c r="W21" s="70">
        <v>6</v>
      </c>
      <c r="X21" s="70">
        <v>9</v>
      </c>
      <c r="Y21" s="70">
        <v>0</v>
      </c>
      <c r="Z21" s="70">
        <v>0</v>
      </c>
      <c r="AA21" s="70">
        <v>0</v>
      </c>
      <c r="AB21" s="70">
        <v>2</v>
      </c>
      <c r="AC21" s="70">
        <v>11</v>
      </c>
      <c r="AD21" s="70">
        <v>3</v>
      </c>
      <c r="AE21" s="70">
        <v>15</v>
      </c>
      <c r="AF21" s="70">
        <v>0</v>
      </c>
      <c r="AG21" s="70">
        <v>14</v>
      </c>
      <c r="AH21" s="70">
        <v>17</v>
      </c>
      <c r="AI21" s="70">
        <v>0</v>
      </c>
      <c r="AJ21" s="70">
        <v>0</v>
      </c>
      <c r="AK21" s="70">
        <v>2</v>
      </c>
      <c r="AL21" s="70">
        <v>7</v>
      </c>
      <c r="AM21" s="70">
        <v>1</v>
      </c>
      <c r="AN21" s="70">
        <v>21</v>
      </c>
    </row>
    <row r="22" spans="1:40" ht="20.100000000000001" customHeight="1" x14ac:dyDescent="0.35">
      <c r="A22" s="64" t="s">
        <v>320</v>
      </c>
      <c r="B22" s="78">
        <f>B21/B$8</f>
        <v>2.198581560283688E-2</v>
      </c>
      <c r="C22" s="71">
        <f t="shared" ref="C22" si="191">C21/C$8</f>
        <v>3.0855539971949508E-2</v>
      </c>
      <c r="D22" s="71">
        <f t="shared" ref="D22" si="192">D21/D$8</f>
        <v>1.4326647564469915E-2</v>
      </c>
      <c r="E22" s="71">
        <f t="shared" ref="E22" si="193">E21/E$8</f>
        <v>7.2992700729927001E-2</v>
      </c>
      <c r="F22" s="71">
        <f t="shared" ref="F22" si="194">F21/F$8</f>
        <v>2.4439918533604887E-2</v>
      </c>
      <c r="G22" s="71">
        <f t="shared" ref="G22" si="195">G21/G$8</f>
        <v>6.3157894736842104E-3</v>
      </c>
      <c r="H22" s="71">
        <f t="shared" ref="H22" si="196">H21/H$8</f>
        <v>2.2875816993464051E-2</v>
      </c>
      <c r="I22" s="71">
        <f t="shared" ref="I22" si="197">I21/I$8</f>
        <v>1.0291595197255575E-2</v>
      </c>
      <c r="J22" s="71">
        <f t="shared" ref="J22" si="198">J21/J$8</f>
        <v>2.4752475247524754E-2</v>
      </c>
      <c r="K22" s="71">
        <f t="shared" ref="K22" si="199">K21/K$8</f>
        <v>3.5377358490566037E-2</v>
      </c>
      <c r="L22" s="71">
        <f t="shared" ref="L22" si="200">L21/L$8</f>
        <v>1.5804597701149427E-2</v>
      </c>
      <c r="M22" s="71">
        <f t="shared" ref="M22" si="201">M21/M$8</f>
        <v>0.05</v>
      </c>
      <c r="N22" s="71">
        <f t="shared" ref="N22" si="202">N21/N$8</f>
        <v>1.8292682926829267E-2</v>
      </c>
      <c r="O22" s="71">
        <f t="shared" ref="O22" si="203">O21/O$8</f>
        <v>2.4271844660194174E-2</v>
      </c>
      <c r="P22" s="71">
        <f t="shared" ref="P22" si="204">P21/P$8</f>
        <v>7.8125E-3</v>
      </c>
      <c r="Q22" s="71">
        <f t="shared" ref="Q22" si="205">Q21/Q$8</f>
        <v>0</v>
      </c>
      <c r="R22" s="71">
        <f t="shared" ref="R22" si="206">R21/R$8</f>
        <v>0</v>
      </c>
      <c r="S22" s="71">
        <f t="shared" ref="S22" si="207">S21/S$8</f>
        <v>0</v>
      </c>
      <c r="T22" s="71">
        <f t="shared" ref="T22" si="208">T21/T$8</f>
        <v>0</v>
      </c>
      <c r="U22" s="71">
        <f t="shared" ref="U22" si="209">U21/U$8</f>
        <v>0.48</v>
      </c>
      <c r="V22" s="71">
        <f t="shared" ref="V22" si="210">V21/V$8</f>
        <v>0</v>
      </c>
      <c r="W22" s="71">
        <f t="shared" ref="W22" si="211">W21/W$8</f>
        <v>3.5714285714285712E-2</v>
      </c>
      <c r="X22" s="71">
        <f t="shared" ref="X22" si="212">X21/X$8</f>
        <v>2.2388059701492536E-2</v>
      </c>
      <c r="Y22" s="71">
        <f t="shared" ref="Y22" si="213">Y21/Y$8</f>
        <v>0</v>
      </c>
      <c r="Z22" s="71">
        <f t="shared" ref="Z22" si="214">Z21/Z$8</f>
        <v>0</v>
      </c>
      <c r="AA22" s="71">
        <f t="shared" ref="AA22" si="215">AA21/AA$8</f>
        <v>0</v>
      </c>
      <c r="AB22" s="71">
        <f t="shared" ref="AB22" si="216">AB21/AB$8</f>
        <v>1.5384615384615385E-2</v>
      </c>
      <c r="AC22" s="71">
        <f t="shared" ref="AC22" si="217">AC21/AC$8</f>
        <v>3.8461538461538464E-2</v>
      </c>
      <c r="AD22" s="71">
        <f t="shared" ref="AD22" si="218">AD21/AD$8</f>
        <v>1.2145748987854251E-2</v>
      </c>
      <c r="AE22" s="71">
        <f t="shared" ref="AE22" si="219">AE21/AE$8</f>
        <v>4.6153846153846156E-2</v>
      </c>
      <c r="AF22" s="71">
        <f t="shared" ref="AF22" si="220">AF21/AF$8</f>
        <v>0</v>
      </c>
      <c r="AG22" s="71">
        <f t="shared" ref="AG22" si="221">AG21/AG$8</f>
        <v>2.6168224299065422E-2</v>
      </c>
      <c r="AH22" s="71">
        <f t="shared" ref="AH22" si="222">AH21/AH$8</f>
        <v>5.8020477815699661E-2</v>
      </c>
      <c r="AI22" s="71">
        <f t="shared" ref="AI22" si="223">AI21/AI$8</f>
        <v>0</v>
      </c>
      <c r="AJ22" s="71">
        <f t="shared" ref="AJ22" si="224">AJ21/AJ$8</f>
        <v>0</v>
      </c>
      <c r="AK22" s="71">
        <f t="shared" ref="AK22" si="225">AK21/AK$8</f>
        <v>3.4013605442176869E-3</v>
      </c>
      <c r="AL22" s="71">
        <f t="shared" ref="AL22" si="226">AL21/AL$8</f>
        <v>7.8651685393258425E-2</v>
      </c>
      <c r="AM22" s="71">
        <f t="shared" ref="AM22" si="227">AM21/AM$8</f>
        <v>0.16666666666666666</v>
      </c>
      <c r="AN22" s="71">
        <f t="shared" ref="AN22" si="228">AN21/AN$8</f>
        <v>2.8965517241379312E-2</v>
      </c>
    </row>
    <row r="23" spans="1:40" ht="20.100000000000001" customHeight="1" x14ac:dyDescent="0.35">
      <c r="A23" s="62" t="s">
        <v>323</v>
      </c>
      <c r="B23" s="70">
        <v>26</v>
      </c>
      <c r="C23" s="70">
        <v>16</v>
      </c>
      <c r="D23" s="70">
        <v>9</v>
      </c>
      <c r="E23" s="70">
        <v>5</v>
      </c>
      <c r="F23" s="70">
        <v>13</v>
      </c>
      <c r="G23" s="70">
        <v>6</v>
      </c>
      <c r="H23" s="70">
        <v>1</v>
      </c>
      <c r="I23" s="70">
        <v>20</v>
      </c>
      <c r="J23" s="70">
        <v>2</v>
      </c>
      <c r="K23" s="70">
        <v>4</v>
      </c>
      <c r="L23" s="70">
        <v>18</v>
      </c>
      <c r="M23" s="70">
        <v>2</v>
      </c>
      <c r="N23" s="70">
        <v>5</v>
      </c>
      <c r="O23" s="70">
        <v>0</v>
      </c>
      <c r="P23" s="70">
        <v>3</v>
      </c>
      <c r="Q23" s="70">
        <v>1</v>
      </c>
      <c r="R23" s="70">
        <v>14</v>
      </c>
      <c r="S23" s="70">
        <v>0</v>
      </c>
      <c r="T23" s="70">
        <v>0</v>
      </c>
      <c r="U23" s="70">
        <v>0</v>
      </c>
      <c r="V23" s="70">
        <v>0</v>
      </c>
      <c r="W23" s="70">
        <v>0</v>
      </c>
      <c r="X23" s="70">
        <v>3</v>
      </c>
      <c r="Y23" s="70">
        <v>0</v>
      </c>
      <c r="Z23" s="70">
        <v>0</v>
      </c>
      <c r="AA23" s="70">
        <v>5</v>
      </c>
      <c r="AB23" s="70">
        <v>7</v>
      </c>
      <c r="AC23" s="70">
        <v>8</v>
      </c>
      <c r="AD23" s="70">
        <v>6</v>
      </c>
      <c r="AE23" s="70">
        <v>2</v>
      </c>
      <c r="AF23" s="70">
        <v>2</v>
      </c>
      <c r="AG23" s="70">
        <v>7</v>
      </c>
      <c r="AH23" s="70">
        <v>9</v>
      </c>
      <c r="AI23" s="70">
        <v>0</v>
      </c>
      <c r="AJ23" s="70">
        <v>9</v>
      </c>
      <c r="AK23" s="70">
        <v>5</v>
      </c>
      <c r="AL23" s="70">
        <v>3</v>
      </c>
      <c r="AM23" s="70">
        <v>0</v>
      </c>
      <c r="AN23" s="70">
        <v>17</v>
      </c>
    </row>
    <row r="24" spans="1:40" ht="20.100000000000001" customHeight="1" x14ac:dyDescent="0.35">
      <c r="A24" s="64" t="s">
        <v>324</v>
      </c>
      <c r="B24" s="78">
        <f>B23/B$8</f>
        <v>1.8439716312056736E-2</v>
      </c>
      <c r="C24" s="71">
        <f t="shared" ref="C24" si="229">C23/C$8</f>
        <v>2.244039270687237E-2</v>
      </c>
      <c r="D24" s="71">
        <f t="shared" ref="D24" si="230">D23/D$8</f>
        <v>1.2893982808022923E-2</v>
      </c>
      <c r="E24" s="71">
        <f t="shared" ref="E24" si="231">E23/E$8</f>
        <v>3.6496350364963501E-2</v>
      </c>
      <c r="F24" s="71">
        <f t="shared" ref="F24" si="232">F23/F$8</f>
        <v>2.6476578411405296E-2</v>
      </c>
      <c r="G24" s="71">
        <f t="shared" ref="G24" si="233">G23/G$8</f>
        <v>1.2631578947368421E-2</v>
      </c>
      <c r="H24" s="71">
        <f t="shared" ref="H24" si="234">H23/H$8</f>
        <v>3.2679738562091504E-3</v>
      </c>
      <c r="I24" s="71">
        <f t="shared" ref="I24" si="235">I23/I$8</f>
        <v>3.430531732418525E-2</v>
      </c>
      <c r="J24" s="71">
        <f t="shared" ref="J24" si="236">J23/J$8</f>
        <v>4.9504950495049506E-3</v>
      </c>
      <c r="K24" s="71">
        <f t="shared" ref="K24" si="237">K23/K$8</f>
        <v>9.433962264150943E-3</v>
      </c>
      <c r="L24" s="71">
        <f t="shared" ref="L24" si="238">L23/L$8</f>
        <v>2.5862068965517241E-2</v>
      </c>
      <c r="M24" s="71">
        <f t="shared" ref="M24" si="239">M23/M$8</f>
        <v>1.1111111111111112E-2</v>
      </c>
      <c r="N24" s="71">
        <f t="shared" ref="N24" si="240">N23/N$8</f>
        <v>1.524390243902439E-2</v>
      </c>
      <c r="O24" s="71">
        <f t="shared" ref="O24" si="241">O23/O$8</f>
        <v>0</v>
      </c>
      <c r="P24" s="71">
        <f t="shared" ref="P24" si="242">P23/P$8</f>
        <v>2.34375E-2</v>
      </c>
      <c r="Q24" s="71">
        <f t="shared" ref="Q24" si="243">Q23/Q$8</f>
        <v>2.8011204481792717E-3</v>
      </c>
      <c r="R24" s="71">
        <f t="shared" ref="R24" si="244">R23/R$8</f>
        <v>0.42424242424242425</v>
      </c>
      <c r="S24" s="71">
        <f t="shared" ref="S24" si="245">S23/S$8</f>
        <v>0</v>
      </c>
      <c r="T24" s="71">
        <f t="shared" ref="T24" si="246">T23/T$8</f>
        <v>0</v>
      </c>
      <c r="U24" s="71">
        <f t="shared" ref="U24" si="247">U23/U$8</f>
        <v>0</v>
      </c>
      <c r="V24" s="71">
        <f t="shared" ref="V24" si="248">V23/V$8</f>
        <v>0</v>
      </c>
      <c r="W24" s="71">
        <f t="shared" ref="W24" si="249">W23/W$8</f>
        <v>0</v>
      </c>
      <c r="X24" s="71">
        <f t="shared" ref="X24" si="250">X23/X$8</f>
        <v>7.462686567164179E-3</v>
      </c>
      <c r="Y24" s="71">
        <f t="shared" ref="Y24" si="251">Y23/Y$8</f>
        <v>0</v>
      </c>
      <c r="Z24" s="71">
        <f t="shared" ref="Z24" si="252">Z23/Z$8</f>
        <v>0</v>
      </c>
      <c r="AA24" s="71">
        <f t="shared" ref="AA24" si="253">AA23/AA$8</f>
        <v>2.8571428571428571E-2</v>
      </c>
      <c r="AB24" s="71">
        <f t="shared" ref="AB24" si="254">AB23/AB$8</f>
        <v>5.3846153846153849E-2</v>
      </c>
      <c r="AC24" s="71">
        <f t="shared" ref="AC24" si="255">AC23/AC$8</f>
        <v>2.7972027972027972E-2</v>
      </c>
      <c r="AD24" s="71">
        <f t="shared" ref="AD24" si="256">AD23/AD$8</f>
        <v>2.4291497975708502E-2</v>
      </c>
      <c r="AE24" s="71">
        <f t="shared" ref="AE24" si="257">AE23/AE$8</f>
        <v>6.1538461538461538E-3</v>
      </c>
      <c r="AF24" s="71">
        <f t="shared" ref="AF24" si="258">AF23/AF$8</f>
        <v>4.7169811320754715E-3</v>
      </c>
      <c r="AG24" s="71">
        <f t="shared" ref="AG24" si="259">AG23/AG$8</f>
        <v>1.3084112149532711E-2</v>
      </c>
      <c r="AH24" s="71">
        <f t="shared" ref="AH24" si="260">AH23/AH$8</f>
        <v>3.0716723549488054E-2</v>
      </c>
      <c r="AI24" s="71">
        <f t="shared" ref="AI24" si="261">AI23/AI$8</f>
        <v>0</v>
      </c>
      <c r="AJ24" s="71">
        <f t="shared" ref="AJ24" si="262">AJ23/AJ$8</f>
        <v>1.5817223198594025E-2</v>
      </c>
      <c r="AK24" s="71">
        <f t="shared" ref="AK24" si="263">AK23/AK$8</f>
        <v>8.5034013605442185E-3</v>
      </c>
      <c r="AL24" s="71">
        <f t="shared" ref="AL24" si="264">AL23/AL$8</f>
        <v>3.3707865168539325E-2</v>
      </c>
      <c r="AM24" s="71">
        <f t="shared" ref="AM24" si="265">AM23/AM$8</f>
        <v>0</v>
      </c>
      <c r="AN24" s="71">
        <f t="shared" ref="AN24" si="266">AN23/AN$8</f>
        <v>2.3448275862068966E-2</v>
      </c>
    </row>
    <row r="25" spans="1:40" ht="20.100000000000001" customHeight="1" x14ac:dyDescent="0.35">
      <c r="A25" s="62" t="s">
        <v>325</v>
      </c>
      <c r="B25" s="70">
        <v>15</v>
      </c>
      <c r="C25" s="70">
        <v>11</v>
      </c>
      <c r="D25" s="70">
        <v>4</v>
      </c>
      <c r="E25" s="70">
        <v>0</v>
      </c>
      <c r="F25" s="70">
        <v>7</v>
      </c>
      <c r="G25" s="70">
        <v>8</v>
      </c>
      <c r="H25" s="70">
        <v>0</v>
      </c>
      <c r="I25" s="70">
        <v>13</v>
      </c>
      <c r="J25" s="70">
        <v>2</v>
      </c>
      <c r="K25" s="70">
        <v>1</v>
      </c>
      <c r="L25" s="70">
        <v>8</v>
      </c>
      <c r="M25" s="70">
        <v>4</v>
      </c>
      <c r="N25" s="70">
        <v>1</v>
      </c>
      <c r="O25" s="70">
        <v>1</v>
      </c>
      <c r="P25" s="70">
        <v>0</v>
      </c>
      <c r="Q25" s="70">
        <v>1</v>
      </c>
      <c r="R25" s="70">
        <v>0</v>
      </c>
      <c r="S25" s="70">
        <v>0</v>
      </c>
      <c r="T25" s="70">
        <v>1</v>
      </c>
      <c r="U25" s="70">
        <v>1</v>
      </c>
      <c r="V25" s="70">
        <v>0</v>
      </c>
      <c r="W25" s="70">
        <v>1</v>
      </c>
      <c r="X25" s="70">
        <v>11</v>
      </c>
      <c r="Y25" s="70">
        <v>0</v>
      </c>
      <c r="Z25" s="70">
        <v>0</v>
      </c>
      <c r="AA25" s="70">
        <v>0</v>
      </c>
      <c r="AB25" s="70">
        <v>4</v>
      </c>
      <c r="AC25" s="70">
        <v>0</v>
      </c>
      <c r="AD25" s="70">
        <v>0</v>
      </c>
      <c r="AE25" s="70">
        <v>11</v>
      </c>
      <c r="AF25" s="70">
        <v>0</v>
      </c>
      <c r="AG25" s="70">
        <v>14</v>
      </c>
      <c r="AH25" s="70">
        <v>1</v>
      </c>
      <c r="AI25" s="70">
        <v>0</v>
      </c>
      <c r="AJ25" s="70">
        <v>0</v>
      </c>
      <c r="AK25" s="70">
        <v>8</v>
      </c>
      <c r="AL25" s="70">
        <v>2</v>
      </c>
      <c r="AM25" s="70">
        <v>0</v>
      </c>
      <c r="AN25" s="70">
        <v>5</v>
      </c>
    </row>
    <row r="26" spans="1:40" ht="20.100000000000001" customHeight="1" x14ac:dyDescent="0.35">
      <c r="A26" s="64" t="s">
        <v>326</v>
      </c>
      <c r="B26" s="78">
        <f>B25/B$8</f>
        <v>1.0638297872340425E-2</v>
      </c>
      <c r="C26" s="71">
        <f t="shared" ref="C26" si="267">C25/C$8</f>
        <v>1.5427769985974754E-2</v>
      </c>
      <c r="D26" s="71">
        <f t="shared" ref="D26" si="268">D25/D$8</f>
        <v>5.7306590257879654E-3</v>
      </c>
      <c r="E26" s="71">
        <f t="shared" ref="E26" si="269">E25/E$8</f>
        <v>0</v>
      </c>
      <c r="F26" s="71">
        <f t="shared" ref="F26" si="270">F25/F$8</f>
        <v>1.4256619144602852E-2</v>
      </c>
      <c r="G26" s="71">
        <f t="shared" ref="G26" si="271">G25/G$8</f>
        <v>1.6842105263157894E-2</v>
      </c>
      <c r="H26" s="71">
        <f t="shared" ref="H26" si="272">H25/H$8</f>
        <v>0</v>
      </c>
      <c r="I26" s="71">
        <f t="shared" ref="I26" si="273">I25/I$8</f>
        <v>2.2298456260720412E-2</v>
      </c>
      <c r="J26" s="71">
        <f t="shared" ref="J26" si="274">J25/J$8</f>
        <v>4.9504950495049506E-3</v>
      </c>
      <c r="K26" s="71">
        <f t="shared" ref="K26" si="275">K25/K$8</f>
        <v>2.3584905660377358E-3</v>
      </c>
      <c r="L26" s="71">
        <f t="shared" ref="L26" si="276">L25/L$8</f>
        <v>1.1494252873563218E-2</v>
      </c>
      <c r="M26" s="71">
        <f t="shared" ref="M26" si="277">M25/M$8</f>
        <v>2.2222222222222223E-2</v>
      </c>
      <c r="N26" s="71">
        <f t="shared" ref="N26" si="278">N25/N$8</f>
        <v>3.0487804878048782E-3</v>
      </c>
      <c r="O26" s="71">
        <f t="shared" ref="O26" si="279">O25/O$8</f>
        <v>4.8543689320388345E-3</v>
      </c>
      <c r="P26" s="71">
        <f t="shared" ref="P26" si="280">P25/P$8</f>
        <v>0</v>
      </c>
      <c r="Q26" s="71">
        <f t="shared" ref="Q26" si="281">Q25/Q$8</f>
        <v>2.8011204481792717E-3</v>
      </c>
      <c r="R26" s="71">
        <f t="shared" ref="R26" si="282">R25/R$8</f>
        <v>0</v>
      </c>
      <c r="S26" s="71">
        <f t="shared" ref="S26" si="283">S25/S$8</f>
        <v>0</v>
      </c>
      <c r="T26" s="71">
        <f t="shared" ref="T26" si="284">T25/T$8</f>
        <v>3.4482758620689655E-2</v>
      </c>
      <c r="U26" s="71">
        <f t="shared" ref="U26" si="285">U25/U$8</f>
        <v>0.04</v>
      </c>
      <c r="V26" s="71">
        <f t="shared" ref="V26" si="286">V25/V$8</f>
        <v>0</v>
      </c>
      <c r="W26" s="71">
        <f t="shared" ref="W26" si="287">W25/W$8</f>
        <v>5.9523809523809521E-3</v>
      </c>
      <c r="X26" s="71">
        <f t="shared" ref="X26" si="288">X25/X$8</f>
        <v>2.736318407960199E-2</v>
      </c>
      <c r="Y26" s="71">
        <f t="shared" ref="Y26" si="289">Y25/Y$8</f>
        <v>0</v>
      </c>
      <c r="Z26" s="71">
        <f t="shared" ref="Z26" si="290">Z25/Z$8</f>
        <v>0</v>
      </c>
      <c r="AA26" s="71">
        <f t="shared" ref="AA26" si="291">AA25/AA$8</f>
        <v>0</v>
      </c>
      <c r="AB26" s="71">
        <f t="shared" ref="AB26" si="292">AB25/AB$8</f>
        <v>3.0769230769230771E-2</v>
      </c>
      <c r="AC26" s="71">
        <f t="shared" ref="AC26" si="293">AC25/AC$8</f>
        <v>0</v>
      </c>
      <c r="AD26" s="71">
        <f t="shared" ref="AD26" si="294">AD25/AD$8</f>
        <v>0</v>
      </c>
      <c r="AE26" s="71">
        <f t="shared" ref="AE26" si="295">AE25/AE$8</f>
        <v>3.3846153846153845E-2</v>
      </c>
      <c r="AF26" s="71">
        <f t="shared" ref="AF26" si="296">AF25/AF$8</f>
        <v>0</v>
      </c>
      <c r="AG26" s="71">
        <f t="shared" ref="AG26" si="297">AG25/AG$8</f>
        <v>2.6168224299065422E-2</v>
      </c>
      <c r="AH26" s="71">
        <f t="shared" ref="AH26" si="298">AH25/AH$8</f>
        <v>3.4129692832764505E-3</v>
      </c>
      <c r="AI26" s="71">
        <f t="shared" ref="AI26" si="299">AI25/AI$8</f>
        <v>0</v>
      </c>
      <c r="AJ26" s="71">
        <f t="shared" ref="AJ26" si="300">AJ25/AJ$8</f>
        <v>0</v>
      </c>
      <c r="AK26" s="71">
        <f t="shared" ref="AK26" si="301">AK25/AK$8</f>
        <v>1.3605442176870748E-2</v>
      </c>
      <c r="AL26" s="71">
        <f t="shared" ref="AL26" si="302">AL25/AL$8</f>
        <v>2.247191011235955E-2</v>
      </c>
      <c r="AM26" s="71">
        <f t="shared" ref="AM26" si="303">AM25/AM$8</f>
        <v>0</v>
      </c>
      <c r="AN26" s="71">
        <f t="shared" ref="AN26" si="304">AN25/AN$8</f>
        <v>6.8965517241379309E-3</v>
      </c>
    </row>
    <row r="27" spans="1:40" ht="20.100000000000001" customHeight="1" x14ac:dyDescent="0.35">
      <c r="A27" s="62" t="s">
        <v>327</v>
      </c>
      <c r="B27" s="70">
        <v>3</v>
      </c>
      <c r="C27" s="70">
        <v>2</v>
      </c>
      <c r="D27" s="70">
        <v>1</v>
      </c>
      <c r="E27" s="70">
        <v>0</v>
      </c>
      <c r="F27" s="70">
        <v>3</v>
      </c>
      <c r="G27" s="70">
        <v>0</v>
      </c>
      <c r="H27" s="70">
        <v>0</v>
      </c>
      <c r="I27" s="70">
        <v>3</v>
      </c>
      <c r="J27" s="70">
        <v>0</v>
      </c>
      <c r="K27" s="70">
        <v>0</v>
      </c>
      <c r="L27" s="70">
        <v>1</v>
      </c>
      <c r="M27" s="70">
        <v>2</v>
      </c>
      <c r="N27" s="70">
        <v>0</v>
      </c>
      <c r="O27" s="70">
        <v>0</v>
      </c>
      <c r="P27" s="70">
        <v>0</v>
      </c>
      <c r="Q27" s="70">
        <v>0</v>
      </c>
      <c r="R27" s="70">
        <v>0</v>
      </c>
      <c r="S27" s="70">
        <v>0</v>
      </c>
      <c r="T27" s="70">
        <v>1</v>
      </c>
      <c r="U27" s="70">
        <v>0</v>
      </c>
      <c r="V27" s="70">
        <v>0</v>
      </c>
      <c r="W27" s="70">
        <v>1</v>
      </c>
      <c r="X27" s="70">
        <v>0</v>
      </c>
      <c r="Y27" s="70">
        <v>0</v>
      </c>
      <c r="Z27" s="70">
        <v>0</v>
      </c>
      <c r="AA27" s="70">
        <v>0</v>
      </c>
      <c r="AB27" s="70">
        <v>1</v>
      </c>
      <c r="AC27" s="70">
        <v>0</v>
      </c>
      <c r="AD27" s="70">
        <v>2</v>
      </c>
      <c r="AE27" s="70">
        <v>0</v>
      </c>
      <c r="AF27" s="70">
        <v>0</v>
      </c>
      <c r="AG27" s="70">
        <v>2</v>
      </c>
      <c r="AH27" s="70">
        <v>0</v>
      </c>
      <c r="AI27" s="70">
        <v>0</v>
      </c>
      <c r="AJ27" s="70">
        <v>1</v>
      </c>
      <c r="AK27" s="70">
        <v>1</v>
      </c>
      <c r="AL27" s="70">
        <v>0</v>
      </c>
      <c r="AM27" s="70">
        <v>0</v>
      </c>
      <c r="AN27" s="70">
        <v>2</v>
      </c>
    </row>
    <row r="28" spans="1:40" ht="20.100000000000001" customHeight="1" x14ac:dyDescent="0.35">
      <c r="A28" s="64" t="s">
        <v>328</v>
      </c>
      <c r="B28" s="78">
        <f>B27/B$8</f>
        <v>2.1276595744680851E-3</v>
      </c>
      <c r="C28" s="71">
        <f t="shared" ref="C28" si="305">C27/C$8</f>
        <v>2.8050490883590462E-3</v>
      </c>
      <c r="D28" s="71">
        <f t="shared" ref="D28" si="306">D27/D$8</f>
        <v>1.4326647564469914E-3</v>
      </c>
      <c r="E28" s="71">
        <f t="shared" ref="E28" si="307">E27/E$8</f>
        <v>0</v>
      </c>
      <c r="F28" s="71">
        <f t="shared" ref="F28" si="308">F27/F$8</f>
        <v>6.1099796334012219E-3</v>
      </c>
      <c r="G28" s="71">
        <f t="shared" ref="G28" si="309">G27/G$8</f>
        <v>0</v>
      </c>
      <c r="H28" s="71">
        <f t="shared" ref="H28" si="310">H27/H$8</f>
        <v>0</v>
      </c>
      <c r="I28" s="71">
        <f t="shared" ref="I28" si="311">I27/I$8</f>
        <v>5.1457975986277877E-3</v>
      </c>
      <c r="J28" s="71">
        <f t="shared" ref="J28" si="312">J27/J$8</f>
        <v>0</v>
      </c>
      <c r="K28" s="71">
        <f t="shared" ref="K28" si="313">K27/K$8</f>
        <v>0</v>
      </c>
      <c r="L28" s="71">
        <f t="shared" ref="L28" si="314">L27/L$8</f>
        <v>1.4367816091954023E-3</v>
      </c>
      <c r="M28" s="71">
        <f t="shared" ref="M28" si="315">M27/M$8</f>
        <v>1.1111111111111112E-2</v>
      </c>
      <c r="N28" s="71">
        <f t="shared" ref="N28" si="316">N27/N$8</f>
        <v>0</v>
      </c>
      <c r="O28" s="71">
        <f t="shared" ref="O28" si="317">O27/O$8</f>
        <v>0</v>
      </c>
      <c r="P28" s="71">
        <f t="shared" ref="P28" si="318">P27/P$8</f>
        <v>0</v>
      </c>
      <c r="Q28" s="71">
        <f t="shared" ref="Q28" si="319">Q27/Q$8</f>
        <v>0</v>
      </c>
      <c r="R28" s="71">
        <f t="shared" ref="R28" si="320">R27/R$8</f>
        <v>0</v>
      </c>
      <c r="S28" s="71">
        <f t="shared" ref="S28" si="321">S27/S$8</f>
        <v>0</v>
      </c>
      <c r="T28" s="71">
        <f t="shared" ref="T28" si="322">T27/T$8</f>
        <v>3.4482758620689655E-2</v>
      </c>
      <c r="U28" s="71">
        <f t="shared" ref="U28" si="323">U27/U$8</f>
        <v>0</v>
      </c>
      <c r="V28" s="71">
        <f t="shared" ref="V28" si="324">V27/V$8</f>
        <v>0</v>
      </c>
      <c r="W28" s="71">
        <f t="shared" ref="W28" si="325">W27/W$8</f>
        <v>5.9523809523809521E-3</v>
      </c>
      <c r="X28" s="71">
        <f t="shared" ref="X28" si="326">X27/X$8</f>
        <v>0</v>
      </c>
      <c r="Y28" s="71">
        <f t="shared" ref="Y28" si="327">Y27/Y$8</f>
        <v>0</v>
      </c>
      <c r="Z28" s="71">
        <f t="shared" ref="Z28" si="328">Z27/Z$8</f>
        <v>0</v>
      </c>
      <c r="AA28" s="71">
        <f t="shared" ref="AA28" si="329">AA27/AA$8</f>
        <v>0</v>
      </c>
      <c r="AB28" s="71">
        <f t="shared" ref="AB28" si="330">AB27/AB$8</f>
        <v>7.6923076923076927E-3</v>
      </c>
      <c r="AC28" s="71">
        <f t="shared" ref="AC28" si="331">AC27/AC$8</f>
        <v>0</v>
      </c>
      <c r="AD28" s="71">
        <f t="shared" ref="AD28" si="332">AD27/AD$8</f>
        <v>8.0971659919028341E-3</v>
      </c>
      <c r="AE28" s="71">
        <f t="shared" ref="AE28" si="333">AE27/AE$8</f>
        <v>0</v>
      </c>
      <c r="AF28" s="71">
        <f t="shared" ref="AF28" si="334">AF27/AF$8</f>
        <v>0</v>
      </c>
      <c r="AG28" s="71">
        <f t="shared" ref="AG28" si="335">AG27/AG$8</f>
        <v>3.7383177570093459E-3</v>
      </c>
      <c r="AH28" s="71">
        <f t="shared" ref="AH28" si="336">AH27/AH$8</f>
        <v>0</v>
      </c>
      <c r="AI28" s="71">
        <f t="shared" ref="AI28" si="337">AI27/AI$8</f>
        <v>0</v>
      </c>
      <c r="AJ28" s="71">
        <f t="shared" ref="AJ28" si="338">AJ27/AJ$8</f>
        <v>1.7574692442882249E-3</v>
      </c>
      <c r="AK28" s="71">
        <f t="shared" ref="AK28" si="339">AK27/AK$8</f>
        <v>1.7006802721088435E-3</v>
      </c>
      <c r="AL28" s="71">
        <f t="shared" ref="AL28" si="340">AL27/AL$8</f>
        <v>0</v>
      </c>
      <c r="AM28" s="71">
        <f t="shared" ref="AM28" si="341">AM27/AM$8</f>
        <v>0</v>
      </c>
      <c r="AN28" s="71">
        <f t="shared" ref="AN28" si="342">AN27/AN$8</f>
        <v>2.7586206896551722E-3</v>
      </c>
    </row>
    <row r="29" spans="1:40" ht="20.100000000000001" customHeight="1" x14ac:dyDescent="0.35">
      <c r="A29" s="62" t="s">
        <v>15</v>
      </c>
      <c r="B29" s="70">
        <v>3</v>
      </c>
      <c r="C29" s="70">
        <v>0</v>
      </c>
      <c r="D29" s="70">
        <v>3</v>
      </c>
      <c r="E29" s="70">
        <v>0</v>
      </c>
      <c r="F29" s="70">
        <v>2</v>
      </c>
      <c r="G29" s="70">
        <v>0</v>
      </c>
      <c r="H29" s="70">
        <v>0</v>
      </c>
      <c r="I29" s="70">
        <v>1</v>
      </c>
      <c r="J29" s="70">
        <v>2</v>
      </c>
      <c r="K29" s="70">
        <v>0</v>
      </c>
      <c r="L29" s="70">
        <v>1</v>
      </c>
      <c r="M29" s="70">
        <v>0</v>
      </c>
      <c r="N29" s="70">
        <v>1</v>
      </c>
      <c r="O29" s="70">
        <v>1</v>
      </c>
      <c r="P29" s="70">
        <v>0</v>
      </c>
      <c r="Q29" s="70">
        <v>1</v>
      </c>
      <c r="R29" s="70">
        <v>0</v>
      </c>
      <c r="S29" s="70">
        <v>0</v>
      </c>
      <c r="T29" s="70">
        <v>0</v>
      </c>
      <c r="U29" s="70">
        <v>0</v>
      </c>
      <c r="V29" s="70">
        <v>1</v>
      </c>
      <c r="W29" s="70">
        <v>0</v>
      </c>
      <c r="X29" s="70">
        <v>0</v>
      </c>
      <c r="Y29" s="70">
        <v>0</v>
      </c>
      <c r="Z29" s="70">
        <v>0</v>
      </c>
      <c r="AA29" s="70">
        <v>1</v>
      </c>
      <c r="AB29" s="70">
        <v>0</v>
      </c>
      <c r="AC29" s="70">
        <v>0</v>
      </c>
      <c r="AD29" s="70">
        <v>1</v>
      </c>
      <c r="AE29" s="70">
        <v>0</v>
      </c>
      <c r="AF29" s="70">
        <v>2</v>
      </c>
      <c r="AG29" s="70">
        <v>0</v>
      </c>
      <c r="AH29" s="70">
        <v>0</v>
      </c>
      <c r="AI29" s="70">
        <v>0</v>
      </c>
      <c r="AJ29" s="70">
        <v>3</v>
      </c>
      <c r="AK29" s="70">
        <v>3</v>
      </c>
      <c r="AL29" s="70">
        <v>0</v>
      </c>
      <c r="AM29" s="70">
        <v>0</v>
      </c>
      <c r="AN29" s="70">
        <v>0</v>
      </c>
    </row>
    <row r="30" spans="1:40" ht="20.100000000000001" customHeight="1" x14ac:dyDescent="0.35">
      <c r="A30" s="64" t="s">
        <v>329</v>
      </c>
      <c r="B30" s="78">
        <f>B29/B$8</f>
        <v>2.1276595744680851E-3</v>
      </c>
      <c r="C30" s="71">
        <f t="shared" ref="C30" si="343">C29/C$8</f>
        <v>0</v>
      </c>
      <c r="D30" s="71">
        <f t="shared" ref="D30" si="344">D29/D$8</f>
        <v>4.2979942693409743E-3</v>
      </c>
      <c r="E30" s="71">
        <f t="shared" ref="E30" si="345">E29/E$8</f>
        <v>0</v>
      </c>
      <c r="F30" s="71">
        <f t="shared" ref="F30" si="346">F29/F$8</f>
        <v>4.0733197556008143E-3</v>
      </c>
      <c r="G30" s="71">
        <f t="shared" ref="G30" si="347">G29/G$8</f>
        <v>0</v>
      </c>
      <c r="H30" s="71">
        <f t="shared" ref="H30" si="348">H29/H$8</f>
        <v>0</v>
      </c>
      <c r="I30" s="71">
        <f t="shared" ref="I30" si="349">I29/I$8</f>
        <v>1.7152658662092624E-3</v>
      </c>
      <c r="J30" s="71">
        <f t="shared" ref="J30" si="350">J29/J$8</f>
        <v>4.9504950495049506E-3</v>
      </c>
      <c r="K30" s="71">
        <f t="shared" ref="K30" si="351">K29/K$8</f>
        <v>0</v>
      </c>
      <c r="L30" s="71">
        <f t="shared" ref="L30" si="352">L29/L$8</f>
        <v>1.4367816091954023E-3</v>
      </c>
      <c r="M30" s="71">
        <f t="shared" ref="M30" si="353">M29/M$8</f>
        <v>0</v>
      </c>
      <c r="N30" s="71">
        <f t="shared" ref="N30" si="354">N29/N$8</f>
        <v>3.0487804878048782E-3</v>
      </c>
      <c r="O30" s="71">
        <f t="shared" ref="O30" si="355">O29/O$8</f>
        <v>4.8543689320388345E-3</v>
      </c>
      <c r="P30" s="71">
        <f t="shared" ref="P30" si="356">P29/P$8</f>
        <v>0</v>
      </c>
      <c r="Q30" s="71">
        <f t="shared" ref="Q30" si="357">Q29/Q$8</f>
        <v>2.8011204481792717E-3</v>
      </c>
      <c r="R30" s="71">
        <f t="shared" ref="R30" si="358">R29/R$8</f>
        <v>0</v>
      </c>
      <c r="S30" s="71">
        <f t="shared" ref="S30" si="359">S29/S$8</f>
        <v>0</v>
      </c>
      <c r="T30" s="71">
        <f t="shared" ref="T30" si="360">T29/T$8</f>
        <v>0</v>
      </c>
      <c r="U30" s="71">
        <f t="shared" ref="U30" si="361">U29/U$8</f>
        <v>0</v>
      </c>
      <c r="V30" s="71">
        <f t="shared" ref="V30" si="362">V29/V$8</f>
        <v>0.1</v>
      </c>
      <c r="W30" s="71">
        <f t="shared" ref="W30" si="363">W29/W$8</f>
        <v>0</v>
      </c>
      <c r="X30" s="71">
        <f t="shared" ref="X30" si="364">X29/X$8</f>
        <v>0</v>
      </c>
      <c r="Y30" s="71">
        <f t="shared" ref="Y30" si="365">Y29/Y$8</f>
        <v>0</v>
      </c>
      <c r="Z30" s="71">
        <f t="shared" ref="Z30" si="366">Z29/Z$8</f>
        <v>0</v>
      </c>
      <c r="AA30" s="71">
        <f t="shared" ref="AA30" si="367">AA29/AA$8</f>
        <v>5.7142857142857143E-3</v>
      </c>
      <c r="AB30" s="71">
        <f t="shared" ref="AB30" si="368">AB29/AB$8</f>
        <v>0</v>
      </c>
      <c r="AC30" s="71">
        <f t="shared" ref="AC30" si="369">AC29/AC$8</f>
        <v>0</v>
      </c>
      <c r="AD30" s="71">
        <f t="shared" ref="AD30" si="370">AD29/AD$8</f>
        <v>4.048582995951417E-3</v>
      </c>
      <c r="AE30" s="71">
        <f t="shared" ref="AE30" si="371">AE29/AE$8</f>
        <v>0</v>
      </c>
      <c r="AF30" s="71">
        <f t="shared" ref="AF30" si="372">AF29/AF$8</f>
        <v>4.7169811320754715E-3</v>
      </c>
      <c r="AG30" s="71">
        <f t="shared" ref="AG30" si="373">AG29/AG$8</f>
        <v>0</v>
      </c>
      <c r="AH30" s="71">
        <f t="shared" ref="AH30" si="374">AH29/AH$8</f>
        <v>0</v>
      </c>
      <c r="AI30" s="71">
        <f t="shared" ref="AI30" si="375">AI29/AI$8</f>
        <v>0</v>
      </c>
      <c r="AJ30" s="71">
        <f t="shared" ref="AJ30" si="376">AJ29/AJ$8</f>
        <v>5.272407732864675E-3</v>
      </c>
      <c r="AK30" s="71">
        <f t="shared" ref="AK30" si="377">AK29/AK$8</f>
        <v>5.1020408163265302E-3</v>
      </c>
      <c r="AL30" s="71">
        <f t="shared" ref="AL30" si="378">AL29/AL$8</f>
        <v>0</v>
      </c>
      <c r="AM30" s="71">
        <f t="shared" ref="AM30" si="379">AM29/AM$8</f>
        <v>0</v>
      </c>
      <c r="AN30" s="71">
        <f t="shared" ref="AN30" si="380">AN29/AN$8</f>
        <v>0</v>
      </c>
    </row>
    <row r="31" spans="1:40" ht="20.100000000000001" customHeight="1" x14ac:dyDescent="0.35">
      <c r="A31" s="62" t="s">
        <v>13</v>
      </c>
      <c r="B31" s="70">
        <v>1</v>
      </c>
      <c r="C31" s="70">
        <v>1</v>
      </c>
      <c r="D31" s="70">
        <v>1</v>
      </c>
      <c r="E31" s="70">
        <v>0</v>
      </c>
      <c r="F31" s="70">
        <v>0</v>
      </c>
      <c r="G31" s="70">
        <v>0</v>
      </c>
      <c r="H31" s="70">
        <v>1</v>
      </c>
      <c r="I31" s="70">
        <v>0</v>
      </c>
      <c r="J31" s="70">
        <v>0</v>
      </c>
      <c r="K31" s="70">
        <v>1</v>
      </c>
      <c r="L31" s="70">
        <v>1</v>
      </c>
      <c r="M31" s="70">
        <v>0</v>
      </c>
      <c r="N31" s="70">
        <v>0</v>
      </c>
      <c r="O31" s="70">
        <v>0</v>
      </c>
      <c r="P31" s="70">
        <v>0</v>
      </c>
      <c r="Q31" s="70">
        <v>0</v>
      </c>
      <c r="R31" s="70">
        <v>0</v>
      </c>
      <c r="S31" s="70">
        <v>1</v>
      </c>
      <c r="T31" s="70">
        <v>0</v>
      </c>
      <c r="U31" s="70">
        <v>0</v>
      </c>
      <c r="V31" s="70">
        <v>0</v>
      </c>
      <c r="W31" s="70">
        <v>1</v>
      </c>
      <c r="X31" s="70">
        <v>0</v>
      </c>
      <c r="Y31" s="70">
        <v>0</v>
      </c>
      <c r="Z31" s="70">
        <v>0</v>
      </c>
      <c r="AA31" s="70">
        <v>0</v>
      </c>
      <c r="AB31" s="70">
        <v>0</v>
      </c>
      <c r="AC31" s="70">
        <v>0</v>
      </c>
      <c r="AD31" s="70">
        <v>1</v>
      </c>
      <c r="AE31" s="70">
        <v>0</v>
      </c>
      <c r="AF31" s="70">
        <v>0</v>
      </c>
      <c r="AG31" s="70">
        <v>0</v>
      </c>
      <c r="AH31" s="70">
        <v>1</v>
      </c>
      <c r="AI31" s="70">
        <v>0</v>
      </c>
      <c r="AJ31" s="70">
        <v>0</v>
      </c>
      <c r="AK31" s="70">
        <v>1</v>
      </c>
      <c r="AL31" s="70">
        <v>0</v>
      </c>
      <c r="AM31" s="70">
        <v>0</v>
      </c>
      <c r="AN31" s="70">
        <v>0</v>
      </c>
    </row>
    <row r="32" spans="1:40" ht="20.100000000000001" customHeight="1" x14ac:dyDescent="0.35">
      <c r="A32" s="64" t="s">
        <v>330</v>
      </c>
      <c r="B32" s="78">
        <f>B31/B$8</f>
        <v>7.0921985815602842E-4</v>
      </c>
      <c r="C32" s="71">
        <f t="shared" ref="C32" si="381">C31/C$8</f>
        <v>1.4025245441795231E-3</v>
      </c>
      <c r="D32" s="71">
        <f t="shared" ref="D32" si="382">D31/D$8</f>
        <v>1.4326647564469914E-3</v>
      </c>
      <c r="E32" s="71">
        <f t="shared" ref="E32" si="383">E31/E$8</f>
        <v>0</v>
      </c>
      <c r="F32" s="71">
        <f t="shared" ref="F32" si="384">F31/F$8</f>
        <v>0</v>
      </c>
      <c r="G32" s="71">
        <f t="shared" ref="G32" si="385">G31/G$8</f>
        <v>0</v>
      </c>
      <c r="H32" s="71">
        <f t="shared" ref="H32" si="386">H31/H$8</f>
        <v>3.2679738562091504E-3</v>
      </c>
      <c r="I32" s="71">
        <f t="shared" ref="I32" si="387">I31/I$8</f>
        <v>0</v>
      </c>
      <c r="J32" s="71">
        <f t="shared" ref="J32" si="388">J31/J$8</f>
        <v>0</v>
      </c>
      <c r="K32" s="71">
        <f t="shared" ref="K32" si="389">K31/K$8</f>
        <v>2.3584905660377358E-3</v>
      </c>
      <c r="L32" s="71">
        <f t="shared" ref="L32" si="390">L31/L$8</f>
        <v>1.4367816091954023E-3</v>
      </c>
      <c r="M32" s="71">
        <f t="shared" ref="M32" si="391">M31/M$8</f>
        <v>0</v>
      </c>
      <c r="N32" s="71">
        <f t="shared" ref="N32" si="392">N31/N$8</f>
        <v>0</v>
      </c>
      <c r="O32" s="71">
        <f t="shared" ref="O32" si="393">O31/O$8</f>
        <v>0</v>
      </c>
      <c r="P32" s="71">
        <f t="shared" ref="P32" si="394">P31/P$8</f>
        <v>0</v>
      </c>
      <c r="Q32" s="71">
        <f t="shared" ref="Q32" si="395">Q31/Q$8</f>
        <v>0</v>
      </c>
      <c r="R32" s="71">
        <f t="shared" ref="R32" si="396">R31/R$8</f>
        <v>0</v>
      </c>
      <c r="S32" s="71">
        <f t="shared" ref="S32" si="397">S31/S$8</f>
        <v>0.2</v>
      </c>
      <c r="T32" s="71">
        <f t="shared" ref="T32" si="398">T31/T$8</f>
        <v>0</v>
      </c>
      <c r="U32" s="71">
        <f t="shared" ref="U32" si="399">U31/U$8</f>
        <v>0</v>
      </c>
      <c r="V32" s="71">
        <f t="shared" ref="V32" si="400">V31/V$8</f>
        <v>0</v>
      </c>
      <c r="W32" s="71">
        <f t="shared" ref="W32" si="401">W31/W$8</f>
        <v>5.9523809523809521E-3</v>
      </c>
      <c r="X32" s="71">
        <f t="shared" ref="X32" si="402">X31/X$8</f>
        <v>0</v>
      </c>
      <c r="Y32" s="71">
        <f t="shared" ref="Y32" si="403">Y31/Y$8</f>
        <v>0</v>
      </c>
      <c r="Z32" s="71">
        <f t="shared" ref="Z32" si="404">Z31/Z$8</f>
        <v>0</v>
      </c>
      <c r="AA32" s="71">
        <f t="shared" ref="AA32" si="405">AA31/AA$8</f>
        <v>0</v>
      </c>
      <c r="AB32" s="71">
        <f t="shared" ref="AB32" si="406">AB31/AB$8</f>
        <v>0</v>
      </c>
      <c r="AC32" s="71">
        <f t="shared" ref="AC32" si="407">AC31/AC$8</f>
        <v>0</v>
      </c>
      <c r="AD32" s="71">
        <f t="shared" ref="AD32" si="408">AD31/AD$8</f>
        <v>4.048582995951417E-3</v>
      </c>
      <c r="AE32" s="71">
        <f t="shared" ref="AE32" si="409">AE31/AE$8</f>
        <v>0</v>
      </c>
      <c r="AF32" s="71">
        <f t="shared" ref="AF32" si="410">AF31/AF$8</f>
        <v>0</v>
      </c>
      <c r="AG32" s="71">
        <f t="shared" ref="AG32" si="411">AG31/AG$8</f>
        <v>0</v>
      </c>
      <c r="AH32" s="71">
        <f t="shared" ref="AH32" si="412">AH31/AH$8</f>
        <v>3.4129692832764505E-3</v>
      </c>
      <c r="AI32" s="71">
        <f t="shared" ref="AI32" si="413">AI31/AI$8</f>
        <v>0</v>
      </c>
      <c r="AJ32" s="71">
        <f t="shared" ref="AJ32" si="414">AJ31/AJ$8</f>
        <v>0</v>
      </c>
      <c r="AK32" s="71">
        <f t="shared" ref="AK32" si="415">AK31/AK$8</f>
        <v>1.7006802721088435E-3</v>
      </c>
      <c r="AL32" s="71">
        <f t="shared" ref="AL32" si="416">AL31/AL$8</f>
        <v>0</v>
      </c>
      <c r="AM32" s="71">
        <f t="shared" ref="AM32" si="417">AM31/AM$8</f>
        <v>0</v>
      </c>
      <c r="AN32" s="71">
        <f t="shared" ref="AN32" si="418">AN31/AN$8</f>
        <v>0</v>
      </c>
    </row>
    <row r="33" spans="1:40" ht="20.100000000000001" customHeight="1" x14ac:dyDescent="0.35">
      <c r="A33" s="62" t="s">
        <v>28</v>
      </c>
      <c r="B33" s="70">
        <v>1</v>
      </c>
      <c r="C33" s="70">
        <v>1</v>
      </c>
      <c r="D33" s="70">
        <v>0</v>
      </c>
      <c r="E33" s="70">
        <v>0</v>
      </c>
      <c r="F33" s="70">
        <v>0</v>
      </c>
      <c r="G33" s="70">
        <v>0</v>
      </c>
      <c r="H33" s="70">
        <v>1</v>
      </c>
      <c r="I33" s="70">
        <v>0</v>
      </c>
      <c r="J33" s="70">
        <v>0</v>
      </c>
      <c r="K33" s="70">
        <v>1</v>
      </c>
      <c r="L33" s="70">
        <v>0</v>
      </c>
      <c r="M33" s="70">
        <v>0</v>
      </c>
      <c r="N33" s="70">
        <v>0</v>
      </c>
      <c r="O33" s="70">
        <v>1</v>
      </c>
      <c r="P33" s="70">
        <v>0</v>
      </c>
      <c r="Q33" s="70">
        <v>0</v>
      </c>
      <c r="R33" s="70">
        <v>0</v>
      </c>
      <c r="S33" s="70">
        <v>0</v>
      </c>
      <c r="T33" s="70">
        <v>0</v>
      </c>
      <c r="U33" s="70">
        <v>0</v>
      </c>
      <c r="V33" s="70">
        <v>0</v>
      </c>
      <c r="W33" s="70">
        <v>0</v>
      </c>
      <c r="X33" s="70">
        <v>0</v>
      </c>
      <c r="Y33" s="70">
        <v>0</v>
      </c>
      <c r="Z33" s="70">
        <v>0</v>
      </c>
      <c r="AA33" s="70">
        <v>1</v>
      </c>
      <c r="AB33" s="70">
        <v>0</v>
      </c>
      <c r="AC33" s="70">
        <v>0</v>
      </c>
      <c r="AD33" s="70">
        <v>0</v>
      </c>
      <c r="AE33" s="70">
        <v>0</v>
      </c>
      <c r="AF33" s="70">
        <v>1</v>
      </c>
      <c r="AG33" s="70">
        <v>0</v>
      </c>
      <c r="AH33" s="70">
        <v>0</v>
      </c>
      <c r="AI33" s="70">
        <v>0</v>
      </c>
      <c r="AJ33" s="70">
        <v>1</v>
      </c>
      <c r="AK33" s="70">
        <v>1</v>
      </c>
      <c r="AL33" s="70">
        <v>0</v>
      </c>
      <c r="AM33" s="70">
        <v>0</v>
      </c>
      <c r="AN33" s="70">
        <v>0</v>
      </c>
    </row>
    <row r="34" spans="1:40" ht="20.100000000000001" customHeight="1" x14ac:dyDescent="0.35">
      <c r="A34" s="64" t="s">
        <v>331</v>
      </c>
      <c r="B34" s="78">
        <f>B33/B$8</f>
        <v>7.0921985815602842E-4</v>
      </c>
      <c r="C34" s="71">
        <f t="shared" ref="C34" si="419">C33/C$8</f>
        <v>1.4025245441795231E-3</v>
      </c>
      <c r="D34" s="71">
        <f t="shared" ref="D34" si="420">D33/D$8</f>
        <v>0</v>
      </c>
      <c r="E34" s="71">
        <f t="shared" ref="E34" si="421">E33/E$8</f>
        <v>0</v>
      </c>
      <c r="F34" s="71">
        <f t="shared" ref="F34" si="422">F33/F$8</f>
        <v>0</v>
      </c>
      <c r="G34" s="71">
        <f t="shared" ref="G34" si="423">G33/G$8</f>
        <v>0</v>
      </c>
      <c r="H34" s="71">
        <f t="shared" ref="H34" si="424">H33/H$8</f>
        <v>3.2679738562091504E-3</v>
      </c>
      <c r="I34" s="71">
        <f t="shared" ref="I34" si="425">I33/I$8</f>
        <v>0</v>
      </c>
      <c r="J34" s="71">
        <f t="shared" ref="J34" si="426">J33/J$8</f>
        <v>0</v>
      </c>
      <c r="K34" s="71">
        <f t="shared" ref="K34" si="427">K33/K$8</f>
        <v>2.3584905660377358E-3</v>
      </c>
      <c r="L34" s="71">
        <f t="shared" ref="L34" si="428">L33/L$8</f>
        <v>0</v>
      </c>
      <c r="M34" s="71">
        <f t="shared" ref="M34" si="429">M33/M$8</f>
        <v>0</v>
      </c>
      <c r="N34" s="71">
        <f t="shared" ref="N34" si="430">N33/N$8</f>
        <v>0</v>
      </c>
      <c r="O34" s="71">
        <f t="shared" ref="O34" si="431">O33/O$8</f>
        <v>4.8543689320388345E-3</v>
      </c>
      <c r="P34" s="71">
        <f t="shared" ref="P34" si="432">P33/P$8</f>
        <v>0</v>
      </c>
      <c r="Q34" s="71">
        <f t="shared" ref="Q34" si="433">Q33/Q$8</f>
        <v>0</v>
      </c>
      <c r="R34" s="71">
        <f t="shared" ref="R34" si="434">R33/R$8</f>
        <v>0</v>
      </c>
      <c r="S34" s="71">
        <f t="shared" ref="S34" si="435">S33/S$8</f>
        <v>0</v>
      </c>
      <c r="T34" s="71">
        <f t="shared" ref="T34" si="436">T33/T$8</f>
        <v>0</v>
      </c>
      <c r="U34" s="71">
        <f t="shared" ref="U34" si="437">U33/U$8</f>
        <v>0</v>
      </c>
      <c r="V34" s="71">
        <f t="shared" ref="V34" si="438">V33/V$8</f>
        <v>0</v>
      </c>
      <c r="W34" s="71">
        <f t="shared" ref="W34" si="439">W33/W$8</f>
        <v>0</v>
      </c>
      <c r="X34" s="71">
        <f t="shared" ref="X34" si="440">X33/X$8</f>
        <v>0</v>
      </c>
      <c r="Y34" s="71">
        <f t="shared" ref="Y34" si="441">Y33/Y$8</f>
        <v>0</v>
      </c>
      <c r="Z34" s="71">
        <f t="shared" ref="Z34" si="442">Z33/Z$8</f>
        <v>0</v>
      </c>
      <c r="AA34" s="71">
        <f t="shared" ref="AA34" si="443">AA33/AA$8</f>
        <v>5.7142857142857143E-3</v>
      </c>
      <c r="AB34" s="71">
        <f t="shared" ref="AB34" si="444">AB33/AB$8</f>
        <v>0</v>
      </c>
      <c r="AC34" s="71">
        <f t="shared" ref="AC34" si="445">AC33/AC$8</f>
        <v>0</v>
      </c>
      <c r="AD34" s="71">
        <f t="shared" ref="AD34" si="446">AD33/AD$8</f>
        <v>0</v>
      </c>
      <c r="AE34" s="71">
        <f t="shared" ref="AE34" si="447">AE33/AE$8</f>
        <v>0</v>
      </c>
      <c r="AF34" s="71">
        <f t="shared" ref="AF34" si="448">AF33/AF$8</f>
        <v>2.3584905660377358E-3</v>
      </c>
      <c r="AG34" s="71">
        <f t="shared" ref="AG34" si="449">AG33/AG$8</f>
        <v>0</v>
      </c>
      <c r="AH34" s="71">
        <f t="shared" ref="AH34" si="450">AH33/AH$8</f>
        <v>0</v>
      </c>
      <c r="AI34" s="71">
        <f t="shared" ref="AI34" si="451">AI33/AI$8</f>
        <v>0</v>
      </c>
      <c r="AJ34" s="71">
        <f t="shared" ref="AJ34" si="452">AJ33/AJ$8</f>
        <v>1.7574692442882249E-3</v>
      </c>
      <c r="AK34" s="71">
        <f t="shared" ref="AK34" si="453">AK33/AK$8</f>
        <v>1.7006802721088435E-3</v>
      </c>
      <c r="AL34" s="71">
        <f t="shared" ref="AL34" si="454">AL33/AL$8</f>
        <v>0</v>
      </c>
      <c r="AM34" s="71">
        <f t="shared" ref="AM34" si="455">AM33/AM$8</f>
        <v>0</v>
      </c>
      <c r="AN34" s="71">
        <f t="shared" ref="AN34" si="456">AN33/AN$8</f>
        <v>0</v>
      </c>
    </row>
    <row r="35" spans="1:40" x14ac:dyDescent="0.3">
      <c r="B35" s="67">
        <f>((B10)+(B12)+(B14)+(B16)+(B18)+(B20)+(B22)+(B24)+(B26)+(B28)+(B30)+(B32)+(B34))</f>
        <v>0.99999999999999978</v>
      </c>
      <c r="C35" s="67">
        <f t="shared" ref="C35:AN35" si="457">((C10)+(C12)+(C14)+(C16)+(C18)+(C20)+(C22)+(C24)+(C26)+(C28)+(C30)+(C32)+(C34))</f>
        <v>1</v>
      </c>
      <c r="D35" s="67">
        <f t="shared" si="457"/>
        <v>1</v>
      </c>
      <c r="E35" s="67">
        <f t="shared" si="457"/>
        <v>0.99999999999999989</v>
      </c>
      <c r="F35" s="67">
        <f t="shared" si="457"/>
        <v>1.0000000000000002</v>
      </c>
      <c r="G35" s="67">
        <f t="shared" si="457"/>
        <v>1</v>
      </c>
      <c r="H35" s="67">
        <f t="shared" si="457"/>
        <v>1</v>
      </c>
      <c r="I35" s="67">
        <f t="shared" si="457"/>
        <v>1</v>
      </c>
      <c r="J35" s="67">
        <f t="shared" si="457"/>
        <v>1</v>
      </c>
      <c r="K35" s="67">
        <f t="shared" si="457"/>
        <v>1</v>
      </c>
      <c r="L35" s="67">
        <f t="shared" si="457"/>
        <v>0.99999999999999978</v>
      </c>
      <c r="M35" s="67">
        <f t="shared" si="457"/>
        <v>0.99999999999999989</v>
      </c>
      <c r="N35" s="67">
        <f t="shared" si="457"/>
        <v>1</v>
      </c>
      <c r="O35" s="67">
        <f t="shared" si="457"/>
        <v>0.99999999999999978</v>
      </c>
      <c r="P35" s="67">
        <f t="shared" si="457"/>
        <v>1</v>
      </c>
      <c r="Q35" s="67">
        <f t="shared" si="457"/>
        <v>0.99999999999999989</v>
      </c>
      <c r="R35" s="67">
        <f t="shared" si="457"/>
        <v>1</v>
      </c>
      <c r="S35" s="67">
        <f t="shared" si="457"/>
        <v>1</v>
      </c>
      <c r="T35" s="67">
        <f t="shared" si="457"/>
        <v>0.99999999999999989</v>
      </c>
      <c r="U35" s="67">
        <f t="shared" si="457"/>
        <v>1</v>
      </c>
      <c r="V35" s="67">
        <f t="shared" si="457"/>
        <v>0.99999999999999989</v>
      </c>
      <c r="W35" s="67">
        <f t="shared" si="457"/>
        <v>0.99999999999999989</v>
      </c>
      <c r="X35" s="67">
        <f t="shared" si="457"/>
        <v>1</v>
      </c>
      <c r="Y35" s="67">
        <f t="shared" si="457"/>
        <v>1</v>
      </c>
      <c r="Z35" s="67">
        <f t="shared" si="457"/>
        <v>1</v>
      </c>
      <c r="AA35" s="67">
        <f t="shared" si="457"/>
        <v>0.99999999999999989</v>
      </c>
      <c r="AB35" s="67">
        <f t="shared" si="457"/>
        <v>0.99999999999999989</v>
      </c>
      <c r="AC35" s="67">
        <f t="shared" si="457"/>
        <v>1</v>
      </c>
      <c r="AD35" s="67">
        <f t="shared" si="457"/>
        <v>1</v>
      </c>
      <c r="AE35" s="67">
        <f t="shared" si="457"/>
        <v>1</v>
      </c>
      <c r="AF35" s="67">
        <f t="shared" si="457"/>
        <v>1</v>
      </c>
      <c r="AG35" s="67">
        <f t="shared" si="457"/>
        <v>1</v>
      </c>
      <c r="AH35" s="67">
        <f t="shared" si="457"/>
        <v>1</v>
      </c>
      <c r="AI35" s="67">
        <f t="shared" si="457"/>
        <v>1</v>
      </c>
      <c r="AJ35" s="67">
        <f t="shared" si="457"/>
        <v>0.99999999999999989</v>
      </c>
      <c r="AK35" s="67">
        <f t="shared" si="457"/>
        <v>0.99999999999999978</v>
      </c>
      <c r="AL35" s="67">
        <f t="shared" si="457"/>
        <v>0.99999999999999978</v>
      </c>
      <c r="AM35" s="67">
        <f t="shared" si="457"/>
        <v>0.99999999999999989</v>
      </c>
      <c r="AN35" s="67">
        <f t="shared" si="457"/>
        <v>1</v>
      </c>
    </row>
    <row r="36" spans="1:40" x14ac:dyDescent="0.3">
      <c r="B36" s="76"/>
    </row>
    <row r="37" spans="1:40" s="3" customFormat="1" ht="13.95" customHeight="1" x14ac:dyDescent="0.3">
      <c r="A37" s="151" t="s">
        <v>639</v>
      </c>
      <c r="B37" s="151"/>
      <c r="C37" s="151"/>
      <c r="D37" s="151"/>
      <c r="E37" s="151"/>
      <c r="F37" s="151"/>
      <c r="G37" s="151"/>
      <c r="H37" s="151"/>
      <c r="I37" s="151"/>
      <c r="J37" s="151"/>
      <c r="K37" s="151"/>
      <c r="L37" s="151"/>
      <c r="M37" s="151"/>
      <c r="N37" s="151"/>
    </row>
    <row r="38" spans="1:40" s="3" customFormat="1" ht="13.95" customHeight="1" x14ac:dyDescent="0.3">
      <c r="A38" s="151"/>
      <c r="B38" s="151"/>
      <c r="C38" s="151"/>
      <c r="D38" s="151"/>
      <c r="E38" s="151"/>
      <c r="F38" s="151"/>
      <c r="G38" s="151"/>
      <c r="H38" s="151"/>
      <c r="I38" s="151"/>
      <c r="J38" s="151"/>
      <c r="K38" s="151"/>
      <c r="L38" s="151"/>
      <c r="M38" s="151"/>
      <c r="N38" s="151"/>
    </row>
    <row r="39" spans="1:40" s="3" customFormat="1" ht="13.95" customHeight="1" x14ac:dyDescent="0.3">
      <c r="A39" s="151"/>
      <c r="B39" s="151"/>
      <c r="C39" s="151"/>
      <c r="D39" s="151"/>
      <c r="E39" s="151"/>
      <c r="F39" s="151"/>
      <c r="G39" s="151"/>
      <c r="H39" s="151"/>
      <c r="I39" s="151"/>
      <c r="J39" s="151"/>
      <c r="K39" s="151"/>
      <c r="L39" s="151"/>
      <c r="M39" s="151"/>
      <c r="N39" s="151"/>
    </row>
    <row r="40" spans="1:40" s="3" customFormat="1" ht="13.95" customHeight="1" x14ac:dyDescent="0.3">
      <c r="A40" s="151"/>
      <c r="B40" s="151"/>
      <c r="C40" s="151"/>
      <c r="D40" s="151"/>
      <c r="E40" s="151"/>
      <c r="F40" s="151"/>
      <c r="G40" s="151"/>
      <c r="H40" s="151"/>
      <c r="I40" s="151"/>
      <c r="J40" s="151"/>
      <c r="K40" s="151"/>
      <c r="L40" s="151"/>
      <c r="M40" s="151"/>
      <c r="N40" s="151"/>
    </row>
    <row r="41" spans="1:40" s="3" customFormat="1" ht="13.95" customHeight="1" x14ac:dyDescent="0.3">
      <c r="A41" s="151"/>
      <c r="B41" s="151"/>
      <c r="C41" s="151"/>
      <c r="D41" s="151"/>
      <c r="E41" s="151"/>
      <c r="F41" s="151"/>
      <c r="G41" s="151"/>
      <c r="H41" s="151"/>
      <c r="I41" s="151"/>
      <c r="J41" s="151"/>
      <c r="K41" s="151"/>
      <c r="L41" s="151"/>
      <c r="M41" s="151"/>
      <c r="N41" s="151"/>
    </row>
    <row r="42" spans="1:40" s="3" customFormat="1" ht="13.95" customHeight="1" x14ac:dyDescent="0.3">
      <c r="A42" s="151"/>
      <c r="B42" s="151"/>
      <c r="C42" s="151"/>
      <c r="D42" s="151"/>
      <c r="E42" s="151"/>
      <c r="F42" s="151"/>
      <c r="G42" s="151"/>
      <c r="H42" s="151"/>
      <c r="I42" s="151"/>
      <c r="J42" s="151"/>
      <c r="K42" s="151"/>
      <c r="L42" s="151"/>
      <c r="M42" s="151"/>
      <c r="N42" s="151"/>
    </row>
    <row r="43" spans="1:40" s="3" customFormat="1" ht="15" customHeight="1" x14ac:dyDescent="0.3">
      <c r="A43" s="131"/>
      <c r="B43" s="131"/>
      <c r="C43" s="131"/>
      <c r="D43" s="131"/>
      <c r="E43" s="131"/>
      <c r="F43" s="68"/>
    </row>
    <row r="44" spans="1:40" s="3" customFormat="1" ht="15" customHeight="1" x14ac:dyDescent="0.3">
      <c r="A44" s="131"/>
      <c r="B44" s="131"/>
      <c r="C44" s="131"/>
      <c r="D44" s="131"/>
      <c r="E44" s="131"/>
      <c r="F44" s="68"/>
    </row>
    <row r="45" spans="1:40" s="3" customFormat="1" ht="15" customHeight="1" x14ac:dyDescent="0.3">
      <c r="A45" s="131"/>
      <c r="B45" s="131"/>
      <c r="C45" s="131"/>
      <c r="D45" s="131"/>
      <c r="E45" s="131"/>
      <c r="F45" s="68"/>
    </row>
    <row r="46" spans="1:40" s="3" customFormat="1" ht="15" customHeight="1" x14ac:dyDescent="0.3">
      <c r="A46" s="131"/>
      <c r="B46" s="131"/>
      <c r="C46" s="131"/>
      <c r="D46" s="131"/>
      <c r="E46" s="131"/>
      <c r="F46" s="68"/>
    </row>
    <row r="47" spans="1:40" s="3" customFormat="1" ht="15" customHeight="1" x14ac:dyDescent="0.3">
      <c r="A47" s="131"/>
      <c r="B47" s="131"/>
      <c r="C47" s="131"/>
      <c r="D47" s="131"/>
      <c r="E47" s="131"/>
    </row>
    <row r="48" spans="1:40" s="3" customFormat="1" ht="15" customHeight="1" x14ac:dyDescent="0.3">
      <c r="A48" s="131"/>
      <c r="B48" s="131"/>
      <c r="C48" s="131"/>
      <c r="D48" s="131"/>
      <c r="E48" s="131"/>
    </row>
    <row r="49" spans="1:5" s="3" customFormat="1" ht="15" customHeight="1" x14ac:dyDescent="0.3">
      <c r="A49" s="131"/>
      <c r="B49" s="131"/>
      <c r="C49" s="131"/>
      <c r="D49" s="131"/>
      <c r="E49" s="131"/>
    </row>
  </sheetData>
  <sheetProtection algorithmName="SHA-512" hashValue="aaajoe0nluR6qn1NvQYPrMT/UcUYQ5KZvfLR33hq2zr3zFhqEzun5hBMQA/9gaIXaE4oYkeXzQBmPB0/kkwBOg==" saltValue="wIwX+qkdDDerGVk+z/cDmA==" spinCount="100000" sheet="1" objects="1" scenarios="1"/>
  <mergeCells count="12">
    <mergeCell ref="AK5:AN5"/>
    <mergeCell ref="A37:N42"/>
    <mergeCell ref="A43:E49"/>
    <mergeCell ref="B2:M2"/>
    <mergeCell ref="A3:M3"/>
    <mergeCell ref="AB5:AF5"/>
    <mergeCell ref="AG5:AJ5"/>
    <mergeCell ref="P5:AA5"/>
    <mergeCell ref="C5:D5"/>
    <mergeCell ref="E5:H5"/>
    <mergeCell ref="I5:K5"/>
    <mergeCell ref="L5:O5"/>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21"/>
  <sheetViews>
    <sheetView showGridLines="0" workbookViewId="0">
      <pane xSplit="2" topLeftCell="C1" activePane="topRight" state="frozen"/>
      <selection pane="topRight" activeCell="A3" sqref="A3:L3"/>
    </sheetView>
  </sheetViews>
  <sheetFormatPr defaultRowHeight="14.4" x14ac:dyDescent="0.3"/>
  <cols>
    <col min="1" max="1" width="44.664062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c r="AL2" s="59" t="s">
        <v>664</v>
      </c>
    </row>
    <row r="3" spans="1:40" s="3" customFormat="1" ht="50.1" customHeight="1" x14ac:dyDescent="0.4">
      <c r="A3" s="157" t="s">
        <v>673</v>
      </c>
      <c r="B3" s="157"/>
      <c r="C3" s="157"/>
      <c r="D3" s="157"/>
      <c r="E3" s="157"/>
      <c r="F3" s="157"/>
      <c r="G3" s="157"/>
      <c r="H3" s="157"/>
      <c r="I3" s="157"/>
      <c r="J3" s="157"/>
      <c r="K3" s="157"/>
      <c r="L3" s="157"/>
      <c r="M3" s="80"/>
      <c r="N3" s="80"/>
      <c r="O3" s="80"/>
    </row>
    <row r="4" spans="1:40" ht="7.8"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2"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332</v>
      </c>
      <c r="C8" s="65" t="s">
        <v>234</v>
      </c>
      <c r="D8" s="65" t="s">
        <v>235</v>
      </c>
      <c r="E8" s="65" t="s">
        <v>75</v>
      </c>
      <c r="F8" s="65" t="s">
        <v>76</v>
      </c>
      <c r="G8" s="65" t="s">
        <v>77</v>
      </c>
      <c r="H8" s="65" t="s">
        <v>333</v>
      </c>
      <c r="I8" s="65" t="s">
        <v>334</v>
      </c>
      <c r="J8" s="65" t="s">
        <v>79</v>
      </c>
      <c r="K8" s="65" t="s">
        <v>335</v>
      </c>
      <c r="L8" s="65" t="s">
        <v>336</v>
      </c>
      <c r="M8" s="65" t="s">
        <v>82</v>
      </c>
      <c r="N8" s="65" t="s">
        <v>83</v>
      </c>
      <c r="O8" s="65" t="s">
        <v>84</v>
      </c>
      <c r="P8" s="65" t="s">
        <v>337</v>
      </c>
      <c r="Q8" s="65" t="s">
        <v>93</v>
      </c>
      <c r="R8" s="65" t="s">
        <v>87</v>
      </c>
      <c r="S8" s="65" t="s">
        <v>50</v>
      </c>
      <c r="T8" s="65" t="s">
        <v>88</v>
      </c>
      <c r="U8" s="65" t="s">
        <v>167</v>
      </c>
      <c r="V8" s="65" t="s">
        <v>217</v>
      </c>
      <c r="W8" s="65" t="s">
        <v>128</v>
      </c>
      <c r="X8" s="65" t="s">
        <v>86</v>
      </c>
      <c r="Y8" s="65" t="s">
        <v>56</v>
      </c>
      <c r="Z8" s="65" t="s">
        <v>219</v>
      </c>
      <c r="AA8" s="65" t="s">
        <v>96</v>
      </c>
      <c r="AB8" s="65" t="s">
        <v>97</v>
      </c>
      <c r="AC8" s="65" t="s">
        <v>98</v>
      </c>
      <c r="AD8" s="65" t="s">
        <v>99</v>
      </c>
      <c r="AE8" s="65" t="s">
        <v>338</v>
      </c>
      <c r="AF8" s="65" t="s">
        <v>244</v>
      </c>
      <c r="AG8" s="65" t="s">
        <v>339</v>
      </c>
      <c r="AH8" s="65" t="s">
        <v>340</v>
      </c>
      <c r="AI8" s="65" t="s">
        <v>58</v>
      </c>
      <c r="AJ8" s="65" t="s">
        <v>104</v>
      </c>
      <c r="AK8" s="65" t="s">
        <v>341</v>
      </c>
      <c r="AL8" s="65" t="s">
        <v>271</v>
      </c>
      <c r="AM8" s="65" t="s">
        <v>107</v>
      </c>
      <c r="AN8" s="65" t="s">
        <v>108</v>
      </c>
    </row>
    <row r="9" spans="1:40" ht="20.100000000000001" customHeight="1" x14ac:dyDescent="0.35">
      <c r="A9" s="62" t="s">
        <v>342</v>
      </c>
      <c r="B9" s="63" t="s">
        <v>343</v>
      </c>
      <c r="C9" s="63" t="s">
        <v>344</v>
      </c>
      <c r="D9" s="63" t="s">
        <v>47</v>
      </c>
      <c r="E9" s="63" t="s">
        <v>200</v>
      </c>
      <c r="F9" s="63" t="s">
        <v>84</v>
      </c>
      <c r="G9" s="63" t="s">
        <v>59</v>
      </c>
      <c r="H9" s="63" t="s">
        <v>200</v>
      </c>
      <c r="I9" s="63" t="s">
        <v>345</v>
      </c>
      <c r="J9" s="63" t="s">
        <v>295</v>
      </c>
      <c r="K9" s="63" t="s">
        <v>124</v>
      </c>
      <c r="L9" s="63" t="s">
        <v>346</v>
      </c>
      <c r="M9" s="63" t="s">
        <v>168</v>
      </c>
      <c r="N9" s="63" t="s">
        <v>347</v>
      </c>
      <c r="O9" s="63" t="s">
        <v>122</v>
      </c>
      <c r="P9" s="63" t="s">
        <v>311</v>
      </c>
      <c r="Q9" s="63" t="s">
        <v>49</v>
      </c>
      <c r="R9" s="63" t="s">
        <v>52</v>
      </c>
      <c r="S9" s="63" t="s">
        <v>94</v>
      </c>
      <c r="T9" s="63" t="s">
        <v>95</v>
      </c>
      <c r="U9" s="63" t="s">
        <v>121</v>
      </c>
      <c r="V9" s="63" t="s">
        <v>50</v>
      </c>
      <c r="W9" s="63" t="s">
        <v>199</v>
      </c>
      <c r="X9" s="63" t="s">
        <v>348</v>
      </c>
      <c r="Y9" s="63" t="s">
        <v>94</v>
      </c>
      <c r="Z9" s="63" t="s">
        <v>115</v>
      </c>
      <c r="AA9" s="63" t="s">
        <v>349</v>
      </c>
      <c r="AB9" s="63" t="s">
        <v>166</v>
      </c>
      <c r="AC9" s="63" t="s">
        <v>350</v>
      </c>
      <c r="AD9" s="63" t="s">
        <v>269</v>
      </c>
      <c r="AE9" s="63" t="s">
        <v>113</v>
      </c>
      <c r="AF9" s="63" t="s">
        <v>351</v>
      </c>
      <c r="AG9" s="63" t="s">
        <v>352</v>
      </c>
      <c r="AH9" s="63" t="s">
        <v>353</v>
      </c>
      <c r="AI9" s="63" t="s">
        <v>57</v>
      </c>
      <c r="AJ9" s="63" t="s">
        <v>164</v>
      </c>
      <c r="AK9" s="63" t="s">
        <v>354</v>
      </c>
      <c r="AL9" s="63" t="s">
        <v>278</v>
      </c>
      <c r="AM9" s="63" t="s">
        <v>219</v>
      </c>
      <c r="AN9" s="63" t="s">
        <v>355</v>
      </c>
    </row>
    <row r="10" spans="1:40" ht="20.100000000000001" customHeight="1" x14ac:dyDescent="0.35">
      <c r="A10" s="64" t="s">
        <v>356</v>
      </c>
      <c r="B10" s="66" t="s">
        <v>229</v>
      </c>
      <c r="C10" s="66" t="s">
        <v>153</v>
      </c>
      <c r="D10" s="66" t="s">
        <v>263</v>
      </c>
      <c r="E10" s="66" t="s">
        <v>132</v>
      </c>
      <c r="F10" s="66" t="s">
        <v>149</v>
      </c>
      <c r="G10" s="66" t="s">
        <v>148</v>
      </c>
      <c r="H10" s="66" t="s">
        <v>175</v>
      </c>
      <c r="I10" s="66" t="s">
        <v>149</v>
      </c>
      <c r="J10" s="66" t="s">
        <v>357</v>
      </c>
      <c r="K10" s="66" t="s">
        <v>299</v>
      </c>
      <c r="L10" s="66" t="s">
        <v>148</v>
      </c>
      <c r="M10" s="66" t="s">
        <v>229</v>
      </c>
      <c r="N10" s="66" t="s">
        <v>148</v>
      </c>
      <c r="O10" s="66" t="s">
        <v>149</v>
      </c>
      <c r="P10" s="66" t="s">
        <v>154</v>
      </c>
      <c r="Q10" s="66" t="s">
        <v>203</v>
      </c>
      <c r="R10" s="66" t="s">
        <v>152</v>
      </c>
      <c r="S10" s="66" t="s">
        <v>133</v>
      </c>
      <c r="T10" s="66" t="s">
        <v>134</v>
      </c>
      <c r="U10" s="66" t="s">
        <v>133</v>
      </c>
      <c r="V10" s="66" t="s">
        <v>229</v>
      </c>
      <c r="W10" s="66" t="s">
        <v>229</v>
      </c>
      <c r="X10" s="66" t="s">
        <v>359</v>
      </c>
      <c r="Y10" s="66" t="s">
        <v>204</v>
      </c>
      <c r="Z10" s="66" t="s">
        <v>140</v>
      </c>
      <c r="AA10" s="66" t="s">
        <v>299</v>
      </c>
      <c r="AB10" s="66" t="s">
        <v>226</v>
      </c>
      <c r="AC10" s="66" t="s">
        <v>154</v>
      </c>
      <c r="AD10" s="66" t="s">
        <v>174</v>
      </c>
      <c r="AE10" s="66" t="s">
        <v>361</v>
      </c>
      <c r="AF10" s="66" t="s">
        <v>206</v>
      </c>
      <c r="AG10" s="66" t="s">
        <v>136</v>
      </c>
      <c r="AH10" s="66" t="s">
        <v>137</v>
      </c>
      <c r="AI10" s="66" t="s">
        <v>185</v>
      </c>
      <c r="AJ10" s="66" t="s">
        <v>206</v>
      </c>
      <c r="AK10" s="66" t="s">
        <v>176</v>
      </c>
      <c r="AL10" s="66" t="s">
        <v>136</v>
      </c>
      <c r="AM10" s="66" t="s">
        <v>288</v>
      </c>
      <c r="AN10" s="66" t="s">
        <v>134</v>
      </c>
    </row>
    <row r="11" spans="1:40" ht="20.100000000000001" customHeight="1" x14ac:dyDescent="0.35">
      <c r="A11" s="62" t="s">
        <v>362</v>
      </c>
      <c r="B11" s="63" t="s">
        <v>363</v>
      </c>
      <c r="C11" s="63" t="s">
        <v>364</v>
      </c>
      <c r="D11" s="63" t="s">
        <v>365</v>
      </c>
      <c r="E11" s="63" t="s">
        <v>88</v>
      </c>
      <c r="F11" s="63" t="s">
        <v>366</v>
      </c>
      <c r="G11" s="63" t="s">
        <v>85</v>
      </c>
      <c r="H11" s="63" t="s">
        <v>290</v>
      </c>
      <c r="I11" s="63" t="s">
        <v>367</v>
      </c>
      <c r="J11" s="63" t="s">
        <v>291</v>
      </c>
      <c r="K11" s="63" t="s">
        <v>368</v>
      </c>
      <c r="L11" s="63" t="s">
        <v>369</v>
      </c>
      <c r="M11" s="63" t="s">
        <v>370</v>
      </c>
      <c r="N11" s="63" t="s">
        <v>160</v>
      </c>
      <c r="O11" s="63" t="s">
        <v>166</v>
      </c>
      <c r="P11" s="63" t="s">
        <v>215</v>
      </c>
      <c r="Q11" s="63" t="s">
        <v>349</v>
      </c>
      <c r="R11" s="63" t="s">
        <v>91</v>
      </c>
      <c r="S11" s="63" t="s">
        <v>115</v>
      </c>
      <c r="T11" s="63" t="s">
        <v>217</v>
      </c>
      <c r="U11" s="63" t="s">
        <v>107</v>
      </c>
      <c r="V11" s="63" t="s">
        <v>94</v>
      </c>
      <c r="W11" s="63" t="s">
        <v>371</v>
      </c>
      <c r="X11" s="63" t="s">
        <v>372</v>
      </c>
      <c r="Y11" s="63" t="s">
        <v>276</v>
      </c>
      <c r="Z11" s="63" t="s">
        <v>115</v>
      </c>
      <c r="AA11" s="63" t="s">
        <v>312</v>
      </c>
      <c r="AB11" s="63" t="s">
        <v>191</v>
      </c>
      <c r="AC11" s="63" t="s">
        <v>306</v>
      </c>
      <c r="AD11" s="63" t="s">
        <v>351</v>
      </c>
      <c r="AE11" s="63" t="s">
        <v>373</v>
      </c>
      <c r="AF11" s="63" t="s">
        <v>374</v>
      </c>
      <c r="AG11" s="63" t="s">
        <v>125</v>
      </c>
      <c r="AH11" s="63" t="s">
        <v>374</v>
      </c>
      <c r="AI11" s="63" t="s">
        <v>107</v>
      </c>
      <c r="AJ11" s="63" t="s">
        <v>375</v>
      </c>
      <c r="AK11" s="63" t="s">
        <v>243</v>
      </c>
      <c r="AL11" s="63" t="s">
        <v>52</v>
      </c>
      <c r="AM11" s="63" t="s">
        <v>219</v>
      </c>
      <c r="AN11" s="63" t="s">
        <v>376</v>
      </c>
    </row>
    <row r="12" spans="1:40" ht="20.100000000000001" customHeight="1" x14ac:dyDescent="0.35">
      <c r="A12" s="64" t="s">
        <v>377</v>
      </c>
      <c r="B12" s="66" t="s">
        <v>178</v>
      </c>
      <c r="C12" s="66" t="s">
        <v>186</v>
      </c>
      <c r="D12" s="66" t="s">
        <v>174</v>
      </c>
      <c r="E12" s="66" t="s">
        <v>181</v>
      </c>
      <c r="F12" s="66" t="s">
        <v>178</v>
      </c>
      <c r="G12" s="66" t="s">
        <v>178</v>
      </c>
      <c r="H12" s="66" t="s">
        <v>299</v>
      </c>
      <c r="I12" s="66" t="s">
        <v>378</v>
      </c>
      <c r="J12" s="66" t="s">
        <v>175</v>
      </c>
      <c r="K12" s="66" t="s">
        <v>186</v>
      </c>
      <c r="L12" s="66" t="s">
        <v>174</v>
      </c>
      <c r="M12" s="66" t="s">
        <v>184</v>
      </c>
      <c r="N12" s="66" t="s">
        <v>378</v>
      </c>
      <c r="O12" s="66" t="s">
        <v>156</v>
      </c>
      <c r="P12" s="66" t="s">
        <v>150</v>
      </c>
      <c r="Q12" s="66" t="s">
        <v>183</v>
      </c>
      <c r="R12" s="66" t="s">
        <v>299</v>
      </c>
      <c r="S12" s="66" t="s">
        <v>202</v>
      </c>
      <c r="T12" s="66" t="s">
        <v>357</v>
      </c>
      <c r="U12" s="66" t="s">
        <v>156</v>
      </c>
      <c r="V12" s="66" t="s">
        <v>187</v>
      </c>
      <c r="W12" s="66" t="s">
        <v>229</v>
      </c>
      <c r="X12" s="66" t="s">
        <v>378</v>
      </c>
      <c r="Y12" s="66" t="s">
        <v>358</v>
      </c>
      <c r="Z12" s="66" t="s">
        <v>228</v>
      </c>
      <c r="AA12" s="66" t="s">
        <v>378</v>
      </c>
      <c r="AB12" s="66" t="s">
        <v>184</v>
      </c>
      <c r="AC12" s="66" t="s">
        <v>229</v>
      </c>
      <c r="AD12" s="66" t="s">
        <v>186</v>
      </c>
      <c r="AE12" s="66" t="s">
        <v>178</v>
      </c>
      <c r="AF12" s="66" t="s">
        <v>208</v>
      </c>
      <c r="AG12" s="66" t="s">
        <v>184</v>
      </c>
      <c r="AH12" s="66" t="s">
        <v>186</v>
      </c>
      <c r="AI12" s="66" t="s">
        <v>229</v>
      </c>
      <c r="AJ12" s="66" t="s">
        <v>177</v>
      </c>
      <c r="AK12" s="66" t="s">
        <v>227</v>
      </c>
      <c r="AL12" s="66" t="s">
        <v>175</v>
      </c>
      <c r="AM12" s="66" t="s">
        <v>142</v>
      </c>
      <c r="AN12" s="66" t="s">
        <v>263</v>
      </c>
    </row>
    <row r="13" spans="1:40" ht="20.100000000000001" customHeight="1" x14ac:dyDescent="0.35">
      <c r="A13" s="62" t="s">
        <v>379</v>
      </c>
      <c r="B13" s="63" t="s">
        <v>380</v>
      </c>
      <c r="C13" s="63" t="s">
        <v>381</v>
      </c>
      <c r="D13" s="63" t="s">
        <v>82</v>
      </c>
      <c r="E13" s="63" t="s">
        <v>167</v>
      </c>
      <c r="F13" s="63" t="s">
        <v>291</v>
      </c>
      <c r="G13" s="63" t="s">
        <v>201</v>
      </c>
      <c r="H13" s="63" t="s">
        <v>270</v>
      </c>
      <c r="I13" s="63" t="s">
        <v>354</v>
      </c>
      <c r="J13" s="63" t="s">
        <v>160</v>
      </c>
      <c r="K13" s="63" t="s">
        <v>347</v>
      </c>
      <c r="L13" s="63" t="s">
        <v>289</v>
      </c>
      <c r="M13" s="63" t="s">
        <v>293</v>
      </c>
      <c r="N13" s="63" t="s">
        <v>223</v>
      </c>
      <c r="O13" s="63" t="s">
        <v>278</v>
      </c>
      <c r="P13" s="63" t="s">
        <v>52</v>
      </c>
      <c r="Q13" s="63" t="s">
        <v>382</v>
      </c>
      <c r="R13" s="63" t="s">
        <v>117</v>
      </c>
      <c r="S13" s="63" t="s">
        <v>115</v>
      </c>
      <c r="T13" s="63" t="s">
        <v>94</v>
      </c>
      <c r="U13" s="63" t="s">
        <v>50</v>
      </c>
      <c r="V13" s="63" t="s">
        <v>57</v>
      </c>
      <c r="W13" s="63" t="s">
        <v>293</v>
      </c>
      <c r="X13" s="63" t="s">
        <v>218</v>
      </c>
      <c r="Y13" s="63" t="s">
        <v>53</v>
      </c>
      <c r="Z13" s="63" t="s">
        <v>117</v>
      </c>
      <c r="AA13" s="63" t="s">
        <v>199</v>
      </c>
      <c r="AB13" s="63" t="s">
        <v>304</v>
      </c>
      <c r="AC13" s="63" t="s">
        <v>191</v>
      </c>
      <c r="AD13" s="63" t="s">
        <v>169</v>
      </c>
      <c r="AE13" s="63" t="s">
        <v>51</v>
      </c>
      <c r="AF13" s="63" t="s">
        <v>251</v>
      </c>
      <c r="AG13" s="63" t="s">
        <v>161</v>
      </c>
      <c r="AH13" s="63" t="s">
        <v>349</v>
      </c>
      <c r="AI13" s="63" t="s">
        <v>94</v>
      </c>
      <c r="AJ13" s="63" t="s">
        <v>282</v>
      </c>
      <c r="AK13" s="63" t="s">
        <v>383</v>
      </c>
      <c r="AL13" s="63" t="s">
        <v>220</v>
      </c>
      <c r="AM13" s="63" t="s">
        <v>115</v>
      </c>
      <c r="AN13" s="63" t="s">
        <v>275</v>
      </c>
    </row>
    <row r="14" spans="1:40" ht="20.100000000000001" customHeight="1" x14ac:dyDescent="0.35">
      <c r="A14" s="64" t="s">
        <v>384</v>
      </c>
      <c r="B14" s="66">
        <v>0.24</v>
      </c>
      <c r="C14" s="66" t="s">
        <v>181</v>
      </c>
      <c r="D14" s="66" t="s">
        <v>178</v>
      </c>
      <c r="E14" s="66" t="s">
        <v>179</v>
      </c>
      <c r="F14" s="66" t="s">
        <v>227</v>
      </c>
      <c r="G14" s="66" t="s">
        <v>156</v>
      </c>
      <c r="H14" s="66" t="s">
        <v>263</v>
      </c>
      <c r="I14" s="66" t="s">
        <v>227</v>
      </c>
      <c r="J14" s="66" t="s">
        <v>175</v>
      </c>
      <c r="K14" s="66" t="s">
        <v>378</v>
      </c>
      <c r="L14" s="66" t="s">
        <v>186</v>
      </c>
      <c r="M14" s="66" t="s">
        <v>227</v>
      </c>
      <c r="N14" s="66" t="s">
        <v>208</v>
      </c>
      <c r="O14" s="66" t="s">
        <v>177</v>
      </c>
      <c r="P14" s="66" t="s">
        <v>187</v>
      </c>
      <c r="Q14" s="66" t="s">
        <v>150</v>
      </c>
      <c r="R14" s="66" t="s">
        <v>266</v>
      </c>
      <c r="S14" s="66" t="s">
        <v>140</v>
      </c>
      <c r="T14" s="66" t="s">
        <v>225</v>
      </c>
      <c r="U14" s="66" t="s">
        <v>187</v>
      </c>
      <c r="V14" s="66" t="s">
        <v>134</v>
      </c>
      <c r="W14" s="66" t="s">
        <v>181</v>
      </c>
      <c r="X14" s="66" t="s">
        <v>202</v>
      </c>
      <c r="Y14" s="66" t="s">
        <v>174</v>
      </c>
      <c r="Z14" s="66" t="s">
        <v>178</v>
      </c>
      <c r="AA14" s="66" t="s">
        <v>360</v>
      </c>
      <c r="AB14" s="66" t="s">
        <v>175</v>
      </c>
      <c r="AC14" s="66" t="s">
        <v>144</v>
      </c>
      <c r="AD14" s="66" t="s">
        <v>299</v>
      </c>
      <c r="AE14" s="66" t="s">
        <v>228</v>
      </c>
      <c r="AF14" s="66" t="s">
        <v>229</v>
      </c>
      <c r="AG14" s="66" t="s">
        <v>183</v>
      </c>
      <c r="AH14" s="66" t="s">
        <v>179</v>
      </c>
      <c r="AI14" s="66" t="s">
        <v>206</v>
      </c>
      <c r="AJ14" s="66" t="s">
        <v>357</v>
      </c>
      <c r="AK14" s="66" t="s">
        <v>357</v>
      </c>
      <c r="AL14" s="66" t="s">
        <v>187</v>
      </c>
      <c r="AM14" s="66" t="s">
        <v>140</v>
      </c>
      <c r="AN14" s="66" t="s">
        <v>144</v>
      </c>
    </row>
    <row r="15" spans="1:40" ht="20.100000000000001" customHeight="1" x14ac:dyDescent="0.35">
      <c r="A15" s="62" t="s">
        <v>385</v>
      </c>
      <c r="B15" s="63" t="s">
        <v>296</v>
      </c>
      <c r="C15" s="63" t="s">
        <v>130</v>
      </c>
      <c r="D15" s="63" t="s">
        <v>373</v>
      </c>
      <c r="E15" s="63" t="s">
        <v>118</v>
      </c>
      <c r="F15" s="63" t="s">
        <v>304</v>
      </c>
      <c r="G15" s="63" t="s">
        <v>215</v>
      </c>
      <c r="H15" s="63" t="s">
        <v>191</v>
      </c>
      <c r="I15" s="63" t="s">
        <v>301</v>
      </c>
      <c r="J15" s="63" t="s">
        <v>130</v>
      </c>
      <c r="K15" s="63" t="s">
        <v>49</v>
      </c>
      <c r="L15" s="63" t="s">
        <v>312</v>
      </c>
      <c r="M15" s="63" t="s">
        <v>121</v>
      </c>
      <c r="N15" s="63" t="s">
        <v>302</v>
      </c>
      <c r="O15" s="63" t="s">
        <v>95</v>
      </c>
      <c r="P15" s="63" t="s">
        <v>117</v>
      </c>
      <c r="Q15" s="63" t="s">
        <v>386</v>
      </c>
      <c r="R15" s="63" t="s">
        <v>115</v>
      </c>
      <c r="S15" s="63" t="s">
        <v>94</v>
      </c>
      <c r="T15" s="63" t="s">
        <v>94</v>
      </c>
      <c r="U15" s="63" t="s">
        <v>115</v>
      </c>
      <c r="V15" s="63" t="s">
        <v>115</v>
      </c>
      <c r="W15" s="63" t="s">
        <v>94</v>
      </c>
      <c r="X15" s="63" t="s">
        <v>94</v>
      </c>
      <c r="Y15" s="63" t="s">
        <v>50</v>
      </c>
      <c r="Z15" s="63" t="s">
        <v>115</v>
      </c>
      <c r="AA15" s="63" t="s">
        <v>58</v>
      </c>
      <c r="AB15" s="63" t="s">
        <v>94</v>
      </c>
      <c r="AC15" s="63" t="s">
        <v>94</v>
      </c>
      <c r="AD15" s="63" t="s">
        <v>305</v>
      </c>
      <c r="AE15" s="63" t="s">
        <v>94</v>
      </c>
      <c r="AF15" s="63" t="s">
        <v>387</v>
      </c>
      <c r="AG15" s="63" t="s">
        <v>50</v>
      </c>
      <c r="AH15" s="63" t="s">
        <v>53</v>
      </c>
      <c r="AI15" s="63" t="s">
        <v>115</v>
      </c>
      <c r="AJ15" s="63" t="s">
        <v>277</v>
      </c>
      <c r="AK15" s="63" t="s">
        <v>306</v>
      </c>
      <c r="AL15" s="63" t="s">
        <v>219</v>
      </c>
      <c r="AM15" s="63" t="s">
        <v>115</v>
      </c>
      <c r="AN15" s="63" t="s">
        <v>276</v>
      </c>
    </row>
    <row r="16" spans="1:40" ht="20.100000000000001" customHeight="1" x14ac:dyDescent="0.35">
      <c r="A16" s="64" t="s">
        <v>388</v>
      </c>
      <c r="B16" s="66" t="s">
        <v>225</v>
      </c>
      <c r="C16" s="66" t="s">
        <v>182</v>
      </c>
      <c r="D16" s="66" t="s">
        <v>203</v>
      </c>
      <c r="E16" s="66" t="s">
        <v>182</v>
      </c>
      <c r="F16" s="66" t="s">
        <v>204</v>
      </c>
      <c r="G16" s="66" t="s">
        <v>202</v>
      </c>
      <c r="H16" s="66" t="s">
        <v>183</v>
      </c>
      <c r="I16" s="66" t="s">
        <v>204</v>
      </c>
      <c r="J16" s="66" t="s">
        <v>202</v>
      </c>
      <c r="K16" s="66" t="s">
        <v>180</v>
      </c>
      <c r="L16" s="66" t="s">
        <v>207</v>
      </c>
      <c r="M16" s="66" t="s">
        <v>207</v>
      </c>
      <c r="N16" s="66" t="s">
        <v>144</v>
      </c>
      <c r="O16" s="66" t="s">
        <v>207</v>
      </c>
      <c r="P16" s="66" t="s">
        <v>265</v>
      </c>
      <c r="Q16" s="66" t="s">
        <v>175</v>
      </c>
      <c r="R16" s="66" t="s">
        <v>140</v>
      </c>
      <c r="S16" s="66" t="s">
        <v>226</v>
      </c>
      <c r="T16" s="66" t="s">
        <v>207</v>
      </c>
      <c r="U16" s="66" t="s">
        <v>140</v>
      </c>
      <c r="V16" s="66" t="s">
        <v>140</v>
      </c>
      <c r="W16" s="66" t="s">
        <v>265</v>
      </c>
      <c r="X16" s="66" t="s">
        <v>265</v>
      </c>
      <c r="Y16" s="66" t="s">
        <v>228</v>
      </c>
      <c r="Z16" s="66" t="s">
        <v>140</v>
      </c>
      <c r="AA16" s="66" t="s">
        <v>228</v>
      </c>
      <c r="AB16" s="66" t="s">
        <v>265</v>
      </c>
      <c r="AC16" s="66" t="s">
        <v>265</v>
      </c>
      <c r="AD16" s="66" t="s">
        <v>203</v>
      </c>
      <c r="AE16" s="66" t="s">
        <v>140</v>
      </c>
      <c r="AF16" s="66" t="s">
        <v>176</v>
      </c>
      <c r="AG16" s="66" t="s">
        <v>265</v>
      </c>
      <c r="AH16" s="66" t="s">
        <v>205</v>
      </c>
      <c r="AI16" s="66" t="s">
        <v>140</v>
      </c>
      <c r="AJ16" s="66" t="s">
        <v>208</v>
      </c>
      <c r="AK16" s="66" t="s">
        <v>206</v>
      </c>
      <c r="AL16" s="66" t="s">
        <v>205</v>
      </c>
      <c r="AM16" s="66" t="s">
        <v>140</v>
      </c>
      <c r="AN16" s="66" t="s">
        <v>266</v>
      </c>
    </row>
    <row r="17" spans="1:40" ht="20.100000000000001" customHeight="1" x14ac:dyDescent="0.35">
      <c r="A17" s="62" t="s">
        <v>389</v>
      </c>
      <c r="B17" s="63" t="s">
        <v>224</v>
      </c>
      <c r="C17" s="63" t="s">
        <v>218</v>
      </c>
      <c r="D17" s="63" t="s">
        <v>90</v>
      </c>
      <c r="E17" s="63" t="s">
        <v>118</v>
      </c>
      <c r="F17" s="63" t="s">
        <v>274</v>
      </c>
      <c r="G17" s="63" t="s">
        <v>211</v>
      </c>
      <c r="H17" s="63" t="s">
        <v>217</v>
      </c>
      <c r="I17" s="63" t="s">
        <v>167</v>
      </c>
      <c r="J17" s="63" t="s">
        <v>211</v>
      </c>
      <c r="K17" s="63" t="s">
        <v>52</v>
      </c>
      <c r="L17" s="63" t="s">
        <v>293</v>
      </c>
      <c r="M17" s="63" t="s">
        <v>217</v>
      </c>
      <c r="N17" s="63" t="s">
        <v>284</v>
      </c>
      <c r="O17" s="63" t="s">
        <v>171</v>
      </c>
      <c r="P17" s="63" t="s">
        <v>57</v>
      </c>
      <c r="Q17" s="63" t="s">
        <v>67</v>
      </c>
      <c r="R17" s="63" t="s">
        <v>219</v>
      </c>
      <c r="S17" s="63" t="s">
        <v>115</v>
      </c>
      <c r="T17" s="63" t="s">
        <v>117</v>
      </c>
      <c r="U17" s="63" t="s">
        <v>94</v>
      </c>
      <c r="V17" s="63" t="s">
        <v>115</v>
      </c>
      <c r="W17" s="63" t="s">
        <v>91</v>
      </c>
      <c r="X17" s="63" t="s">
        <v>220</v>
      </c>
      <c r="Y17" s="63" t="s">
        <v>50</v>
      </c>
      <c r="Z17" s="63" t="s">
        <v>117</v>
      </c>
      <c r="AA17" s="63" t="s">
        <v>219</v>
      </c>
      <c r="AB17" s="63" t="s">
        <v>53</v>
      </c>
      <c r="AC17" s="63" t="s">
        <v>52</v>
      </c>
      <c r="AD17" s="63" t="s">
        <v>220</v>
      </c>
      <c r="AE17" s="63" t="s">
        <v>107</v>
      </c>
      <c r="AF17" s="63" t="s">
        <v>197</v>
      </c>
      <c r="AG17" s="63" t="s">
        <v>274</v>
      </c>
      <c r="AH17" s="63" t="s">
        <v>217</v>
      </c>
      <c r="AI17" s="63" t="s">
        <v>117</v>
      </c>
      <c r="AJ17" s="63" t="s">
        <v>89</v>
      </c>
      <c r="AK17" s="63" t="s">
        <v>303</v>
      </c>
      <c r="AL17" s="63" t="s">
        <v>107</v>
      </c>
      <c r="AM17" s="63" t="s">
        <v>115</v>
      </c>
      <c r="AN17" s="63" t="s">
        <v>87</v>
      </c>
    </row>
    <row r="18" spans="1:40" ht="20.100000000000001" customHeight="1" x14ac:dyDescent="0.35">
      <c r="A18" s="64" t="s">
        <v>390</v>
      </c>
      <c r="B18" s="66" t="s">
        <v>264</v>
      </c>
      <c r="C18" s="66">
        <v>0.06</v>
      </c>
      <c r="D18" s="66">
        <v>0.03</v>
      </c>
      <c r="E18" s="66" t="s">
        <v>204</v>
      </c>
      <c r="F18" s="66" t="s">
        <v>182</v>
      </c>
      <c r="G18" s="66">
        <v>0.03</v>
      </c>
      <c r="H18" s="66">
        <v>0.03</v>
      </c>
      <c r="I18" s="66">
        <v>0.03</v>
      </c>
      <c r="J18" s="66">
        <v>0.06</v>
      </c>
      <c r="K18" s="66">
        <v>0.03</v>
      </c>
      <c r="L18" s="66">
        <v>0.04</v>
      </c>
      <c r="M18" s="66" t="s">
        <v>204</v>
      </c>
      <c r="N18" s="66">
        <v>0.04</v>
      </c>
      <c r="O18" s="66" t="s">
        <v>205</v>
      </c>
      <c r="P18" s="66" t="s">
        <v>264</v>
      </c>
      <c r="Q18" s="66" t="s">
        <v>204</v>
      </c>
      <c r="R18" s="66" t="s">
        <v>202</v>
      </c>
      <c r="S18" s="66" t="s">
        <v>140</v>
      </c>
      <c r="T18" s="66">
        <v>0.02</v>
      </c>
      <c r="U18" s="66" t="s">
        <v>202</v>
      </c>
      <c r="V18" s="66">
        <v>0.01</v>
      </c>
      <c r="W18" s="66" t="s">
        <v>204</v>
      </c>
      <c r="X18" s="66" t="s">
        <v>205</v>
      </c>
      <c r="Y18" s="66" t="s">
        <v>180</v>
      </c>
      <c r="Z18" s="66" t="s">
        <v>299</v>
      </c>
      <c r="AA18" s="66">
        <v>0.01</v>
      </c>
      <c r="AB18" s="66">
        <v>7.0000000000000007E-2</v>
      </c>
      <c r="AC18" s="66" t="s">
        <v>207</v>
      </c>
      <c r="AD18" s="66">
        <v>0.06</v>
      </c>
      <c r="AE18" s="66" t="s">
        <v>266</v>
      </c>
      <c r="AF18" s="66" t="s">
        <v>264</v>
      </c>
      <c r="AG18" s="66" t="s">
        <v>264</v>
      </c>
      <c r="AH18" s="66" t="s">
        <v>264</v>
      </c>
      <c r="AI18" s="66" t="s">
        <v>264</v>
      </c>
      <c r="AJ18" s="66" t="s">
        <v>182</v>
      </c>
      <c r="AK18" s="66">
        <v>0.05</v>
      </c>
      <c r="AL18" s="66" t="s">
        <v>204</v>
      </c>
      <c r="AM18" s="66" t="s">
        <v>140</v>
      </c>
      <c r="AN18" s="66" t="s">
        <v>182</v>
      </c>
    </row>
    <row r="19" spans="1:40" ht="20.100000000000001" customHeight="1" x14ac:dyDescent="0.35">
      <c r="A19" s="62" t="s">
        <v>391</v>
      </c>
      <c r="B19" s="63" t="s">
        <v>301</v>
      </c>
      <c r="C19" s="63" t="s">
        <v>91</v>
      </c>
      <c r="D19" s="63" t="s">
        <v>167</v>
      </c>
      <c r="E19" s="63" t="s">
        <v>219</v>
      </c>
      <c r="F19" s="63" t="s">
        <v>284</v>
      </c>
      <c r="G19" s="63" t="s">
        <v>95</v>
      </c>
      <c r="H19" s="63" t="s">
        <v>57</v>
      </c>
      <c r="I19" s="63" t="s">
        <v>220</v>
      </c>
      <c r="J19" s="63" t="s">
        <v>220</v>
      </c>
      <c r="K19" s="63" t="s">
        <v>171</v>
      </c>
      <c r="L19" s="63" t="s">
        <v>52</v>
      </c>
      <c r="M19" s="63" t="s">
        <v>117</v>
      </c>
      <c r="N19" s="63" t="s">
        <v>171</v>
      </c>
      <c r="O19" s="63" t="s">
        <v>171</v>
      </c>
      <c r="P19" s="63" t="s">
        <v>115</v>
      </c>
      <c r="Q19" s="63" t="s">
        <v>88</v>
      </c>
      <c r="R19" s="63" t="s">
        <v>115</v>
      </c>
      <c r="S19" s="63" t="s">
        <v>115</v>
      </c>
      <c r="T19" s="63" t="s">
        <v>115</v>
      </c>
      <c r="U19" s="63" t="s">
        <v>115</v>
      </c>
      <c r="V19" s="63" t="s">
        <v>115</v>
      </c>
      <c r="W19" s="63" t="s">
        <v>115</v>
      </c>
      <c r="X19" s="63" t="s">
        <v>115</v>
      </c>
      <c r="Y19" s="63" t="s">
        <v>94</v>
      </c>
      <c r="Z19" s="63" t="s">
        <v>117</v>
      </c>
      <c r="AA19" s="63" t="s">
        <v>117</v>
      </c>
      <c r="AB19" s="63" t="s">
        <v>115</v>
      </c>
      <c r="AC19" s="63" t="s">
        <v>115</v>
      </c>
      <c r="AD19" s="63" t="s">
        <v>219</v>
      </c>
      <c r="AE19" s="63" t="s">
        <v>115</v>
      </c>
      <c r="AF19" s="63" t="s">
        <v>89</v>
      </c>
      <c r="AG19" s="63" t="s">
        <v>117</v>
      </c>
      <c r="AH19" s="63" t="s">
        <v>171</v>
      </c>
      <c r="AI19" s="63" t="s">
        <v>94</v>
      </c>
      <c r="AJ19" s="63" t="s">
        <v>167</v>
      </c>
      <c r="AK19" s="63" t="s">
        <v>87</v>
      </c>
      <c r="AL19" s="63" t="s">
        <v>117</v>
      </c>
      <c r="AM19" s="63" t="s">
        <v>115</v>
      </c>
      <c r="AN19" s="63" t="s">
        <v>115</v>
      </c>
    </row>
    <row r="20" spans="1:40" ht="20.100000000000001" customHeight="1" x14ac:dyDescent="0.35">
      <c r="A20" s="64" t="s">
        <v>392</v>
      </c>
      <c r="B20" s="66" t="s">
        <v>266</v>
      </c>
      <c r="C20" s="66" t="s">
        <v>265</v>
      </c>
      <c r="D20" s="66" t="s">
        <v>205</v>
      </c>
      <c r="E20" s="66" t="s">
        <v>266</v>
      </c>
      <c r="F20" s="66" t="s">
        <v>266</v>
      </c>
      <c r="G20" s="66" t="s">
        <v>205</v>
      </c>
      <c r="H20" s="66" t="s">
        <v>265</v>
      </c>
      <c r="I20" s="66" t="s">
        <v>266</v>
      </c>
      <c r="J20" s="66" t="s">
        <v>205</v>
      </c>
      <c r="K20" s="66" t="s">
        <v>266</v>
      </c>
      <c r="L20" s="66" t="s">
        <v>205</v>
      </c>
      <c r="M20" s="66" t="s">
        <v>265</v>
      </c>
      <c r="N20" s="66" t="s">
        <v>266</v>
      </c>
      <c r="O20" s="66" t="s">
        <v>205</v>
      </c>
      <c r="P20" s="66" t="s">
        <v>140</v>
      </c>
      <c r="Q20" s="66" t="s">
        <v>225</v>
      </c>
      <c r="R20" s="66" t="s">
        <v>140</v>
      </c>
      <c r="S20" s="66" t="s">
        <v>140</v>
      </c>
      <c r="T20" s="66" t="s">
        <v>140</v>
      </c>
      <c r="U20" s="66" t="s">
        <v>140</v>
      </c>
      <c r="V20" s="66" t="s">
        <v>140</v>
      </c>
      <c r="W20" s="66" t="s">
        <v>140</v>
      </c>
      <c r="X20" s="66" t="s">
        <v>140</v>
      </c>
      <c r="Y20" s="66" t="s">
        <v>264</v>
      </c>
      <c r="Z20" s="66" t="s">
        <v>229</v>
      </c>
      <c r="AA20" s="66" t="s">
        <v>140</v>
      </c>
      <c r="AB20" s="66" t="s">
        <v>140</v>
      </c>
      <c r="AC20" s="66" t="s">
        <v>140</v>
      </c>
      <c r="AD20" s="66" t="s">
        <v>265</v>
      </c>
      <c r="AE20" s="66" t="s">
        <v>140</v>
      </c>
      <c r="AF20" s="66" t="s">
        <v>207</v>
      </c>
      <c r="AG20" s="66" t="s">
        <v>140</v>
      </c>
      <c r="AH20" s="66" t="s">
        <v>266</v>
      </c>
      <c r="AI20" s="66" t="s">
        <v>203</v>
      </c>
      <c r="AJ20" s="66" t="s">
        <v>264</v>
      </c>
      <c r="AK20" s="66" t="s">
        <v>182</v>
      </c>
      <c r="AL20" s="66" t="s">
        <v>265</v>
      </c>
      <c r="AM20" s="66" t="s">
        <v>140</v>
      </c>
      <c r="AN20" s="66" t="s">
        <v>140</v>
      </c>
    </row>
    <row r="21" spans="1:40" x14ac:dyDescent="0.3">
      <c r="B21" s="67">
        <f>((B10)+(B12)+(B14)+(B16)+(B18)+(B20))</f>
        <v>1</v>
      </c>
      <c r="C21" s="67">
        <f t="shared" ref="C21:AN21" si="0">((C10)+(C12)+(C14)+(C16)+(C18)+(C20))</f>
        <v>1</v>
      </c>
      <c r="D21" s="67">
        <f t="shared" si="0"/>
        <v>1</v>
      </c>
      <c r="E21" s="67">
        <f t="shared" si="0"/>
        <v>1</v>
      </c>
      <c r="F21" s="67">
        <f t="shared" si="0"/>
        <v>1</v>
      </c>
      <c r="G21" s="67">
        <f t="shared" si="0"/>
        <v>1</v>
      </c>
      <c r="H21" s="67">
        <f t="shared" si="0"/>
        <v>1</v>
      </c>
      <c r="I21" s="67">
        <f t="shared" si="0"/>
        <v>1</v>
      </c>
      <c r="J21" s="67">
        <f t="shared" si="0"/>
        <v>1</v>
      </c>
      <c r="K21" s="67">
        <f t="shared" si="0"/>
        <v>1</v>
      </c>
      <c r="L21" s="67">
        <f t="shared" si="0"/>
        <v>1.0000000000000002</v>
      </c>
      <c r="M21" s="67">
        <f t="shared" si="0"/>
        <v>1</v>
      </c>
      <c r="N21" s="67">
        <f t="shared" si="0"/>
        <v>1</v>
      </c>
      <c r="O21" s="67">
        <f t="shared" si="0"/>
        <v>1</v>
      </c>
      <c r="P21" s="67">
        <f t="shared" si="0"/>
        <v>1</v>
      </c>
      <c r="Q21" s="67">
        <f t="shared" si="0"/>
        <v>0.99999999999999989</v>
      </c>
      <c r="R21" s="67">
        <f t="shared" si="0"/>
        <v>0.99999999999999989</v>
      </c>
      <c r="S21" s="67">
        <f t="shared" si="0"/>
        <v>1</v>
      </c>
      <c r="T21" s="67">
        <f t="shared" si="0"/>
        <v>1</v>
      </c>
      <c r="U21" s="67">
        <f t="shared" si="0"/>
        <v>1</v>
      </c>
      <c r="V21" s="67">
        <f t="shared" si="0"/>
        <v>1</v>
      </c>
      <c r="W21" s="67">
        <f t="shared" si="0"/>
        <v>1</v>
      </c>
      <c r="X21" s="67">
        <f t="shared" si="0"/>
        <v>1</v>
      </c>
      <c r="Y21" s="67">
        <f t="shared" si="0"/>
        <v>1</v>
      </c>
      <c r="Z21" s="67">
        <f t="shared" si="0"/>
        <v>0.99999999999999989</v>
      </c>
      <c r="AA21" s="67">
        <f t="shared" si="0"/>
        <v>1</v>
      </c>
      <c r="AB21" s="67">
        <f t="shared" si="0"/>
        <v>1</v>
      </c>
      <c r="AC21" s="67">
        <f t="shared" si="0"/>
        <v>1</v>
      </c>
      <c r="AD21" s="67">
        <f t="shared" si="0"/>
        <v>1</v>
      </c>
      <c r="AE21" s="67">
        <f t="shared" si="0"/>
        <v>1</v>
      </c>
      <c r="AF21" s="67">
        <f t="shared" si="0"/>
        <v>1</v>
      </c>
      <c r="AG21" s="67">
        <f t="shared" si="0"/>
        <v>1</v>
      </c>
      <c r="AH21" s="67">
        <f t="shared" si="0"/>
        <v>1</v>
      </c>
      <c r="AI21" s="67">
        <f t="shared" si="0"/>
        <v>1</v>
      </c>
      <c r="AJ21" s="67">
        <f t="shared" si="0"/>
        <v>1</v>
      </c>
      <c r="AK21" s="67">
        <f t="shared" si="0"/>
        <v>1</v>
      </c>
      <c r="AL21" s="67">
        <f t="shared" si="0"/>
        <v>1</v>
      </c>
      <c r="AM21" s="67">
        <f t="shared" si="0"/>
        <v>1</v>
      </c>
      <c r="AN21" s="67">
        <f t="shared" si="0"/>
        <v>1</v>
      </c>
    </row>
  </sheetData>
  <sheetProtection algorithmName="SHA-512" hashValue="QphVlZliXJUM30fTIMFIWQT2l14D2sarsFu/8EUdRfjg/4LSnmtAD2cxkrca0OWnpBMAxXILvZ4gYK0i6Wu+VA==" saltValue="gZxjCktFoacYJWoTk2AL5Q==" spinCount="100000" sheet="1" objects="1" scenarios="1"/>
  <mergeCells count="10">
    <mergeCell ref="B2:M2"/>
    <mergeCell ref="A3:L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3 B15:AN17 C14:AN14 B19:AN20 B18 E18:F18 M18 O18:S18 U18 W18:Z18 AC18 AE18:AJ18 AL18:AN18"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21"/>
  <sheetViews>
    <sheetView showGridLines="0" zoomScaleNormal="100" workbookViewId="0">
      <pane xSplit="2" topLeftCell="C1" activePane="topRight" state="frozen"/>
      <selection pane="topRight" activeCell="A3" sqref="A3:O3"/>
    </sheetView>
  </sheetViews>
  <sheetFormatPr defaultRowHeight="14.4" x14ac:dyDescent="0.3"/>
  <cols>
    <col min="1" max="1" width="49.554687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c r="AM2" s="59" t="s">
        <v>664</v>
      </c>
    </row>
    <row r="3" spans="1:40" s="3" customFormat="1" ht="51" customHeight="1" x14ac:dyDescent="0.4">
      <c r="A3" s="157" t="s">
        <v>674</v>
      </c>
      <c r="B3" s="158"/>
      <c r="C3" s="158"/>
      <c r="D3" s="158"/>
      <c r="E3" s="158"/>
      <c r="F3" s="158"/>
      <c r="G3" s="158"/>
      <c r="H3" s="158"/>
      <c r="I3" s="158"/>
      <c r="J3" s="158"/>
      <c r="K3" s="158"/>
      <c r="L3" s="158"/>
      <c r="M3" s="158"/>
      <c r="N3" s="158"/>
      <c r="O3" s="158"/>
    </row>
    <row r="4" spans="1:40" ht="7.8"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332</v>
      </c>
      <c r="C8" s="65" t="s">
        <v>234</v>
      </c>
      <c r="D8" s="65" t="s">
        <v>235</v>
      </c>
      <c r="E8" s="65" t="s">
        <v>75</v>
      </c>
      <c r="F8" s="65" t="s">
        <v>393</v>
      </c>
      <c r="G8" s="65" t="s">
        <v>394</v>
      </c>
      <c r="H8" s="65" t="s">
        <v>395</v>
      </c>
      <c r="I8" s="65" t="s">
        <v>238</v>
      </c>
      <c r="J8" s="65" t="s">
        <v>79</v>
      </c>
      <c r="K8" s="65" t="s">
        <v>335</v>
      </c>
      <c r="L8" s="65" t="s">
        <v>336</v>
      </c>
      <c r="M8" s="65" t="s">
        <v>82</v>
      </c>
      <c r="N8" s="65" t="s">
        <v>396</v>
      </c>
      <c r="O8" s="65" t="s">
        <v>240</v>
      </c>
      <c r="P8" s="65" t="s">
        <v>85</v>
      </c>
      <c r="Q8" s="65" t="s">
        <v>93</v>
      </c>
      <c r="R8" s="65" t="s">
        <v>87</v>
      </c>
      <c r="S8" s="65" t="s">
        <v>57</v>
      </c>
      <c r="T8" s="65" t="s">
        <v>88</v>
      </c>
      <c r="U8" s="65" t="s">
        <v>90</v>
      </c>
      <c r="V8" s="65" t="s">
        <v>91</v>
      </c>
      <c r="W8" s="65" t="s">
        <v>241</v>
      </c>
      <c r="X8" s="65" t="s">
        <v>86</v>
      </c>
      <c r="Y8" s="65" t="s">
        <v>250</v>
      </c>
      <c r="Z8" s="65" t="s">
        <v>94</v>
      </c>
      <c r="AA8" s="65" t="s">
        <v>242</v>
      </c>
      <c r="AB8" s="65" t="s">
        <v>97</v>
      </c>
      <c r="AC8" s="65" t="s">
        <v>98</v>
      </c>
      <c r="AD8" s="65" t="s">
        <v>99</v>
      </c>
      <c r="AE8" s="65" t="s">
        <v>338</v>
      </c>
      <c r="AF8" s="65" t="s">
        <v>244</v>
      </c>
      <c r="AG8" s="65" t="s">
        <v>102</v>
      </c>
      <c r="AH8" s="65" t="s">
        <v>340</v>
      </c>
      <c r="AI8" s="65" t="s">
        <v>220</v>
      </c>
      <c r="AJ8" s="65" t="s">
        <v>104</v>
      </c>
      <c r="AK8" s="65" t="s">
        <v>341</v>
      </c>
      <c r="AL8" s="65" t="s">
        <v>271</v>
      </c>
      <c r="AM8" s="65" t="s">
        <v>107</v>
      </c>
      <c r="AN8" s="65" t="s">
        <v>108</v>
      </c>
    </row>
    <row r="9" spans="1:40" ht="20.100000000000001" customHeight="1" x14ac:dyDescent="0.35">
      <c r="A9" s="62" t="s">
        <v>342</v>
      </c>
      <c r="B9" s="63" t="s">
        <v>397</v>
      </c>
      <c r="C9" s="63" t="s">
        <v>173</v>
      </c>
      <c r="D9" s="63" t="s">
        <v>383</v>
      </c>
      <c r="E9" s="63" t="s">
        <v>56</v>
      </c>
      <c r="F9" s="63" t="s">
        <v>398</v>
      </c>
      <c r="G9" s="63" t="s">
        <v>295</v>
      </c>
      <c r="H9" s="63" t="s">
        <v>212</v>
      </c>
      <c r="I9" s="63" t="s">
        <v>243</v>
      </c>
      <c r="J9" s="63" t="s">
        <v>172</v>
      </c>
      <c r="K9" s="63" t="s">
        <v>399</v>
      </c>
      <c r="L9" s="63" t="s">
        <v>113</v>
      </c>
      <c r="M9" s="63" t="s">
        <v>278</v>
      </c>
      <c r="N9" s="63" t="s">
        <v>400</v>
      </c>
      <c r="O9" s="63" t="s">
        <v>166</v>
      </c>
      <c r="P9" s="63" t="s">
        <v>53</v>
      </c>
      <c r="Q9" s="63" t="s">
        <v>348</v>
      </c>
      <c r="R9" s="63" t="s">
        <v>50</v>
      </c>
      <c r="S9" s="63" t="s">
        <v>115</v>
      </c>
      <c r="T9" s="63" t="s">
        <v>118</v>
      </c>
      <c r="U9" s="63" t="s">
        <v>117</v>
      </c>
      <c r="V9" s="63" t="s">
        <v>57</v>
      </c>
      <c r="W9" s="63" t="s">
        <v>276</v>
      </c>
      <c r="X9" s="63" t="s">
        <v>58</v>
      </c>
      <c r="Y9" s="63" t="s">
        <v>303</v>
      </c>
      <c r="Z9" s="63" t="s">
        <v>117</v>
      </c>
      <c r="AA9" s="63" t="s">
        <v>269</v>
      </c>
      <c r="AB9" s="63" t="s">
        <v>217</v>
      </c>
      <c r="AC9" s="63" t="s">
        <v>313</v>
      </c>
      <c r="AD9" s="63" t="s">
        <v>401</v>
      </c>
      <c r="AE9" s="63" t="s">
        <v>95</v>
      </c>
      <c r="AF9" s="63" t="s">
        <v>402</v>
      </c>
      <c r="AG9" s="63" t="s">
        <v>218</v>
      </c>
      <c r="AH9" s="63" t="s">
        <v>311</v>
      </c>
      <c r="AI9" s="63" t="s">
        <v>107</v>
      </c>
      <c r="AJ9" s="63" t="s">
        <v>403</v>
      </c>
      <c r="AK9" s="63" t="s">
        <v>237</v>
      </c>
      <c r="AL9" s="63" t="s">
        <v>221</v>
      </c>
      <c r="AM9" s="63" t="s">
        <v>117</v>
      </c>
      <c r="AN9" s="63" t="s">
        <v>193</v>
      </c>
    </row>
    <row r="10" spans="1:40" ht="20.100000000000001" customHeight="1" x14ac:dyDescent="0.35">
      <c r="A10" s="64" t="s">
        <v>356</v>
      </c>
      <c r="B10" s="66" t="s">
        <v>186</v>
      </c>
      <c r="C10" s="66" t="s">
        <v>175</v>
      </c>
      <c r="D10" s="66" t="s">
        <v>263</v>
      </c>
      <c r="E10" s="66" t="s">
        <v>178</v>
      </c>
      <c r="F10" s="66" t="s">
        <v>299</v>
      </c>
      <c r="G10" s="66" t="s">
        <v>184</v>
      </c>
      <c r="H10" s="66" t="s">
        <v>176</v>
      </c>
      <c r="I10" s="66" t="s">
        <v>181</v>
      </c>
      <c r="J10" s="66" t="s">
        <v>150</v>
      </c>
      <c r="K10" s="66" t="s">
        <v>156</v>
      </c>
      <c r="L10" s="66" t="s">
        <v>378</v>
      </c>
      <c r="M10" s="66" t="s">
        <v>174</v>
      </c>
      <c r="N10" s="66" t="s">
        <v>186</v>
      </c>
      <c r="O10" s="66" t="s">
        <v>156</v>
      </c>
      <c r="P10" s="66" t="s">
        <v>207</v>
      </c>
      <c r="Q10" s="66" t="s">
        <v>359</v>
      </c>
      <c r="R10" s="66" t="s">
        <v>203</v>
      </c>
      <c r="S10" s="66" t="s">
        <v>140</v>
      </c>
      <c r="T10" s="66" t="s">
        <v>178</v>
      </c>
      <c r="U10" s="66" t="s">
        <v>205</v>
      </c>
      <c r="V10" s="66" t="s">
        <v>136</v>
      </c>
      <c r="W10" s="66" t="s">
        <v>202</v>
      </c>
      <c r="X10" s="66" t="s">
        <v>264</v>
      </c>
      <c r="Y10" s="66" t="s">
        <v>404</v>
      </c>
      <c r="Z10" s="66" t="s">
        <v>134</v>
      </c>
      <c r="AA10" s="66" t="s">
        <v>150</v>
      </c>
      <c r="AB10" s="66" t="s">
        <v>225</v>
      </c>
      <c r="AC10" s="66" t="s">
        <v>207</v>
      </c>
      <c r="AD10" s="66" t="s">
        <v>299</v>
      </c>
      <c r="AE10" s="66" t="s">
        <v>264</v>
      </c>
      <c r="AF10" s="66" t="s">
        <v>405</v>
      </c>
      <c r="AG10" s="66" t="s">
        <v>207</v>
      </c>
      <c r="AH10" s="66" t="s">
        <v>208</v>
      </c>
      <c r="AI10" s="66" t="s">
        <v>153</v>
      </c>
      <c r="AJ10" s="66" t="s">
        <v>134</v>
      </c>
      <c r="AK10" s="66" t="s">
        <v>132</v>
      </c>
      <c r="AL10" s="66" t="s">
        <v>181</v>
      </c>
      <c r="AM10" s="66" t="s">
        <v>181</v>
      </c>
      <c r="AN10" s="66" t="s">
        <v>225</v>
      </c>
    </row>
    <row r="11" spans="1:40" ht="20.100000000000001" customHeight="1" x14ac:dyDescent="0.35">
      <c r="A11" s="62" t="s">
        <v>379</v>
      </c>
      <c r="B11" s="63" t="s">
        <v>406</v>
      </c>
      <c r="C11" s="63" t="s">
        <v>113</v>
      </c>
      <c r="D11" s="63" t="s">
        <v>353</v>
      </c>
      <c r="E11" s="63" t="s">
        <v>52</v>
      </c>
      <c r="F11" s="63" t="s">
        <v>407</v>
      </c>
      <c r="G11" s="63" t="s">
        <v>400</v>
      </c>
      <c r="H11" s="63" t="s">
        <v>124</v>
      </c>
      <c r="I11" s="63" t="s">
        <v>60</v>
      </c>
      <c r="J11" s="63" t="s">
        <v>194</v>
      </c>
      <c r="K11" s="63" t="s">
        <v>75</v>
      </c>
      <c r="L11" s="63" t="s">
        <v>408</v>
      </c>
      <c r="M11" s="63" t="s">
        <v>109</v>
      </c>
      <c r="N11" s="63" t="s">
        <v>169</v>
      </c>
      <c r="O11" s="63" t="s">
        <v>218</v>
      </c>
      <c r="P11" s="63" t="s">
        <v>312</v>
      </c>
      <c r="Q11" s="63" t="s">
        <v>109</v>
      </c>
      <c r="R11" s="63" t="s">
        <v>121</v>
      </c>
      <c r="S11" s="63" t="s">
        <v>219</v>
      </c>
      <c r="T11" s="63" t="s">
        <v>171</v>
      </c>
      <c r="U11" s="63" t="s">
        <v>118</v>
      </c>
      <c r="V11" s="63" t="s">
        <v>117</v>
      </c>
      <c r="W11" s="63" t="s">
        <v>292</v>
      </c>
      <c r="X11" s="63" t="s">
        <v>351</v>
      </c>
      <c r="Y11" s="63" t="s">
        <v>94</v>
      </c>
      <c r="Z11" s="63" t="s">
        <v>115</v>
      </c>
      <c r="AA11" s="63" t="s">
        <v>222</v>
      </c>
      <c r="AB11" s="63" t="s">
        <v>194</v>
      </c>
      <c r="AC11" s="63" t="s">
        <v>409</v>
      </c>
      <c r="AD11" s="63" t="s">
        <v>351</v>
      </c>
      <c r="AE11" s="63" t="s">
        <v>109</v>
      </c>
      <c r="AF11" s="63" t="s">
        <v>49</v>
      </c>
      <c r="AG11" s="63" t="s">
        <v>60</v>
      </c>
      <c r="AH11" s="63" t="s">
        <v>400</v>
      </c>
      <c r="AI11" s="63" t="s">
        <v>219</v>
      </c>
      <c r="AJ11" s="63" t="s">
        <v>306</v>
      </c>
      <c r="AK11" s="63" t="s">
        <v>210</v>
      </c>
      <c r="AL11" s="63" t="s">
        <v>52</v>
      </c>
      <c r="AM11" s="63" t="s">
        <v>94</v>
      </c>
      <c r="AN11" s="63" t="s">
        <v>114</v>
      </c>
    </row>
    <row r="12" spans="1:40" ht="20.100000000000001" customHeight="1" x14ac:dyDescent="0.35">
      <c r="A12" s="64" t="s">
        <v>384</v>
      </c>
      <c r="B12" s="66" t="s">
        <v>156</v>
      </c>
      <c r="C12" s="66" t="s">
        <v>186</v>
      </c>
      <c r="D12" s="66">
        <v>0.19</v>
      </c>
      <c r="E12" s="66" t="s">
        <v>183</v>
      </c>
      <c r="F12" s="66">
        <v>0.22</v>
      </c>
      <c r="G12" s="66" t="s">
        <v>176</v>
      </c>
      <c r="H12" s="66">
        <v>0.39</v>
      </c>
      <c r="I12" s="66" t="s">
        <v>156</v>
      </c>
      <c r="J12" s="66" t="s">
        <v>183</v>
      </c>
      <c r="K12" s="66" t="s">
        <v>360</v>
      </c>
      <c r="L12" s="66">
        <v>0.25</v>
      </c>
      <c r="M12" s="66">
        <v>0.28000000000000003</v>
      </c>
      <c r="N12" s="66">
        <v>0.24</v>
      </c>
      <c r="O12" s="66" t="s">
        <v>176</v>
      </c>
      <c r="P12" s="66" t="s">
        <v>226</v>
      </c>
      <c r="Q12" s="66" t="s">
        <v>183</v>
      </c>
      <c r="R12" s="66" t="s">
        <v>226</v>
      </c>
      <c r="S12" s="66">
        <v>0.6</v>
      </c>
      <c r="T12" s="66" t="s">
        <v>177</v>
      </c>
      <c r="U12" s="66" t="s">
        <v>263</v>
      </c>
      <c r="V12" s="66" t="s">
        <v>183</v>
      </c>
      <c r="W12" s="66">
        <v>0.44</v>
      </c>
      <c r="X12" s="66">
        <v>0.18</v>
      </c>
      <c r="Y12" s="66">
        <v>0.04</v>
      </c>
      <c r="Z12" s="66">
        <v>0.08</v>
      </c>
      <c r="AA12" s="66" t="s">
        <v>174</v>
      </c>
      <c r="AB12" s="66" t="s">
        <v>281</v>
      </c>
      <c r="AC12" s="66" t="s">
        <v>153</v>
      </c>
      <c r="AD12" s="66" t="s">
        <v>378</v>
      </c>
      <c r="AE12" s="66">
        <v>0.17</v>
      </c>
      <c r="AF12" s="66" t="s">
        <v>180</v>
      </c>
      <c r="AG12" s="66">
        <v>0.28000000000000003</v>
      </c>
      <c r="AH12" s="66" t="s">
        <v>263</v>
      </c>
      <c r="AI12" s="66" t="s">
        <v>177</v>
      </c>
      <c r="AJ12" s="66" t="s">
        <v>179</v>
      </c>
      <c r="AK12" s="66" t="s">
        <v>206</v>
      </c>
      <c r="AL12" s="66" t="s">
        <v>177</v>
      </c>
      <c r="AM12" s="66" t="s">
        <v>360</v>
      </c>
      <c r="AN12" s="66" t="s">
        <v>263</v>
      </c>
    </row>
    <row r="13" spans="1:40" ht="20.100000000000001" customHeight="1" x14ac:dyDescent="0.35">
      <c r="A13" s="62" t="s">
        <v>362</v>
      </c>
      <c r="B13" s="63" t="s">
        <v>61</v>
      </c>
      <c r="C13" s="63" t="s">
        <v>411</v>
      </c>
      <c r="D13" s="63" t="s">
        <v>412</v>
      </c>
      <c r="E13" s="63" t="s">
        <v>218</v>
      </c>
      <c r="F13" s="63" t="s">
        <v>196</v>
      </c>
      <c r="G13" s="63" t="s">
        <v>124</v>
      </c>
      <c r="H13" s="63" t="s">
        <v>413</v>
      </c>
      <c r="I13" s="63" t="s">
        <v>60</v>
      </c>
      <c r="J13" s="63" t="s">
        <v>374</v>
      </c>
      <c r="K13" s="63" t="s">
        <v>291</v>
      </c>
      <c r="L13" s="63" t="s">
        <v>128</v>
      </c>
      <c r="M13" s="63" t="s">
        <v>218</v>
      </c>
      <c r="N13" s="63" t="s">
        <v>36</v>
      </c>
      <c r="O13" s="63" t="s">
        <v>218</v>
      </c>
      <c r="P13" s="63" t="s">
        <v>218</v>
      </c>
      <c r="Q13" s="63" t="s">
        <v>386</v>
      </c>
      <c r="R13" s="63" t="s">
        <v>118</v>
      </c>
      <c r="S13" s="63" t="s">
        <v>117</v>
      </c>
      <c r="T13" s="63" t="s">
        <v>53</v>
      </c>
      <c r="U13" s="63" t="s">
        <v>171</v>
      </c>
      <c r="V13" s="63" t="s">
        <v>50</v>
      </c>
      <c r="W13" s="63" t="s">
        <v>198</v>
      </c>
      <c r="X13" s="63" t="s">
        <v>301</v>
      </c>
      <c r="Y13" s="63" t="s">
        <v>118</v>
      </c>
      <c r="Z13" s="63" t="s">
        <v>115</v>
      </c>
      <c r="AA13" s="63" t="s">
        <v>371</v>
      </c>
      <c r="AB13" s="63" t="s">
        <v>293</v>
      </c>
      <c r="AC13" s="63" t="s">
        <v>49</v>
      </c>
      <c r="AD13" s="63" t="s">
        <v>164</v>
      </c>
      <c r="AE13" s="63" t="s">
        <v>273</v>
      </c>
      <c r="AF13" s="63" t="s">
        <v>277</v>
      </c>
      <c r="AG13" s="63" t="s">
        <v>169</v>
      </c>
      <c r="AH13" s="63" t="s">
        <v>123</v>
      </c>
      <c r="AI13" s="63" t="s">
        <v>94</v>
      </c>
      <c r="AJ13" s="63" t="s">
        <v>408</v>
      </c>
      <c r="AK13" s="63" t="s">
        <v>59</v>
      </c>
      <c r="AL13" s="63" t="s">
        <v>276</v>
      </c>
      <c r="AM13" s="63" t="s">
        <v>94</v>
      </c>
      <c r="AN13" s="63" t="s">
        <v>162</v>
      </c>
    </row>
    <row r="14" spans="1:40" ht="20.100000000000001" customHeight="1" x14ac:dyDescent="0.35">
      <c r="A14" s="64" t="s">
        <v>377</v>
      </c>
      <c r="B14" s="66" t="s">
        <v>177</v>
      </c>
      <c r="C14" s="66" t="s">
        <v>181</v>
      </c>
      <c r="D14" s="66" t="s">
        <v>156</v>
      </c>
      <c r="E14" s="66" t="s">
        <v>378</v>
      </c>
      <c r="F14" s="66" t="s">
        <v>208</v>
      </c>
      <c r="G14" s="66" t="s">
        <v>174</v>
      </c>
      <c r="H14" s="66" t="s">
        <v>175</v>
      </c>
      <c r="I14" s="66" t="s">
        <v>156</v>
      </c>
      <c r="J14" s="66" t="s">
        <v>176</v>
      </c>
      <c r="K14" s="66" t="s">
        <v>175</v>
      </c>
      <c r="L14" s="66" t="s">
        <v>175</v>
      </c>
      <c r="M14" s="66" t="s">
        <v>177</v>
      </c>
      <c r="N14" s="66" t="s">
        <v>177</v>
      </c>
      <c r="O14" s="66" t="s">
        <v>176</v>
      </c>
      <c r="P14" s="66" t="s">
        <v>263</v>
      </c>
      <c r="Q14" s="66" t="s">
        <v>175</v>
      </c>
      <c r="R14" s="66" t="s">
        <v>156</v>
      </c>
      <c r="S14" s="66" t="s">
        <v>178</v>
      </c>
      <c r="T14" s="66" t="s">
        <v>299</v>
      </c>
      <c r="U14" s="66" t="s">
        <v>178</v>
      </c>
      <c r="V14" s="66" t="s">
        <v>357</v>
      </c>
      <c r="W14" s="66" t="s">
        <v>178</v>
      </c>
      <c r="X14" s="66" t="s">
        <v>228</v>
      </c>
      <c r="Y14" s="66" t="s">
        <v>181</v>
      </c>
      <c r="Z14" s="66" t="s">
        <v>187</v>
      </c>
      <c r="AA14" s="66" t="s">
        <v>148</v>
      </c>
      <c r="AB14" s="66" t="s">
        <v>378</v>
      </c>
      <c r="AC14" s="66" t="s">
        <v>179</v>
      </c>
      <c r="AD14" s="66" t="s">
        <v>357</v>
      </c>
      <c r="AE14" s="66" t="s">
        <v>180</v>
      </c>
      <c r="AF14" s="66" t="s">
        <v>156</v>
      </c>
      <c r="AG14" s="66" t="s">
        <v>187</v>
      </c>
      <c r="AH14" s="66" t="s">
        <v>175</v>
      </c>
      <c r="AI14" s="66" t="s">
        <v>144</v>
      </c>
      <c r="AJ14" s="66" t="s">
        <v>299</v>
      </c>
      <c r="AK14" s="66" t="s">
        <v>178</v>
      </c>
      <c r="AL14" s="66" t="s">
        <v>176</v>
      </c>
      <c r="AM14" s="66" t="s">
        <v>186</v>
      </c>
      <c r="AN14" s="66" t="s">
        <v>176</v>
      </c>
    </row>
    <row r="15" spans="1:40" ht="20.100000000000001" customHeight="1" x14ac:dyDescent="0.35">
      <c r="A15" s="62" t="s">
        <v>385</v>
      </c>
      <c r="B15" s="63" t="s">
        <v>414</v>
      </c>
      <c r="C15" s="63" t="s">
        <v>353</v>
      </c>
      <c r="D15" s="63" t="s">
        <v>337</v>
      </c>
      <c r="E15" s="63" t="s">
        <v>211</v>
      </c>
      <c r="F15" s="63" t="s">
        <v>275</v>
      </c>
      <c r="G15" s="63" t="s">
        <v>192</v>
      </c>
      <c r="H15" s="63" t="s">
        <v>109</v>
      </c>
      <c r="I15" s="63" t="s">
        <v>314</v>
      </c>
      <c r="J15" s="63" t="s">
        <v>260</v>
      </c>
      <c r="K15" s="63" t="s">
        <v>413</v>
      </c>
      <c r="L15" s="63" t="s">
        <v>170</v>
      </c>
      <c r="M15" s="63" t="s">
        <v>195</v>
      </c>
      <c r="N15" s="63" t="s">
        <v>213</v>
      </c>
      <c r="O15" s="63" t="s">
        <v>311</v>
      </c>
      <c r="P15" s="63" t="s">
        <v>167</v>
      </c>
      <c r="Q15" s="63" t="s">
        <v>53</v>
      </c>
      <c r="R15" s="63" t="s">
        <v>118</v>
      </c>
      <c r="S15" s="63" t="s">
        <v>117</v>
      </c>
      <c r="T15" s="63" t="s">
        <v>107</v>
      </c>
      <c r="U15" s="63" t="s">
        <v>91</v>
      </c>
      <c r="V15" s="63" t="s">
        <v>115</v>
      </c>
      <c r="W15" s="63" t="s">
        <v>305</v>
      </c>
      <c r="X15" s="63" t="s">
        <v>415</v>
      </c>
      <c r="Y15" s="63" t="s">
        <v>115</v>
      </c>
      <c r="Z15" s="63" t="s">
        <v>117</v>
      </c>
      <c r="AA15" s="63" t="s">
        <v>50</v>
      </c>
      <c r="AB15" s="63" t="s">
        <v>211</v>
      </c>
      <c r="AC15" s="63" t="s">
        <v>106</v>
      </c>
      <c r="AD15" s="63" t="s">
        <v>52</v>
      </c>
      <c r="AE15" s="63" t="s">
        <v>416</v>
      </c>
      <c r="AF15" s="63" t="s">
        <v>53</v>
      </c>
      <c r="AG15" s="63" t="s">
        <v>54</v>
      </c>
      <c r="AH15" s="63" t="s">
        <v>370</v>
      </c>
      <c r="AI15" s="63" t="s">
        <v>117</v>
      </c>
      <c r="AJ15" s="63" t="s">
        <v>167</v>
      </c>
      <c r="AK15" s="63" t="s">
        <v>87</v>
      </c>
      <c r="AL15" s="63" t="s">
        <v>51</v>
      </c>
      <c r="AM15" s="63" t="s">
        <v>117</v>
      </c>
      <c r="AN15" s="63" t="s">
        <v>417</v>
      </c>
    </row>
    <row r="16" spans="1:40" ht="20.100000000000001" customHeight="1" x14ac:dyDescent="0.35">
      <c r="A16" s="64" t="s">
        <v>388</v>
      </c>
      <c r="B16" s="66" t="s">
        <v>208</v>
      </c>
      <c r="C16" s="66" t="s">
        <v>176</v>
      </c>
      <c r="D16" s="66" t="s">
        <v>208</v>
      </c>
      <c r="E16" s="66" t="s">
        <v>206</v>
      </c>
      <c r="F16" s="66" t="s">
        <v>227</v>
      </c>
      <c r="G16" s="66" t="s">
        <v>208</v>
      </c>
      <c r="H16" s="66" t="s">
        <v>179</v>
      </c>
      <c r="I16" s="66" t="s">
        <v>177</v>
      </c>
      <c r="J16" s="66" t="s">
        <v>187</v>
      </c>
      <c r="K16" s="66" t="s">
        <v>206</v>
      </c>
      <c r="L16" s="66" t="s">
        <v>179</v>
      </c>
      <c r="M16" s="66" t="s">
        <v>187</v>
      </c>
      <c r="N16" s="66" t="s">
        <v>176</v>
      </c>
      <c r="O16" s="66" t="s">
        <v>174</v>
      </c>
      <c r="P16" s="66" t="s">
        <v>176</v>
      </c>
      <c r="Q16" s="66" t="s">
        <v>266</v>
      </c>
      <c r="R16" s="66" t="s">
        <v>156</v>
      </c>
      <c r="S16" s="66" t="s">
        <v>144</v>
      </c>
      <c r="T16" s="66" t="s">
        <v>176</v>
      </c>
      <c r="U16" s="66" t="s">
        <v>153</v>
      </c>
      <c r="V16" s="66" t="s">
        <v>140</v>
      </c>
      <c r="W16" s="66" t="s">
        <v>176</v>
      </c>
      <c r="X16" s="66" t="s">
        <v>281</v>
      </c>
      <c r="Y16" s="66" t="s">
        <v>140</v>
      </c>
      <c r="Z16" s="66" t="s">
        <v>299</v>
      </c>
      <c r="AA16" s="66" t="s">
        <v>266</v>
      </c>
      <c r="AB16" s="66" t="s">
        <v>179</v>
      </c>
      <c r="AC16" s="66" t="s">
        <v>263</v>
      </c>
      <c r="AD16" s="66" t="s">
        <v>207</v>
      </c>
      <c r="AE16" s="66" t="s">
        <v>153</v>
      </c>
      <c r="AF16" s="66" t="s">
        <v>266</v>
      </c>
      <c r="AG16" s="66" t="s">
        <v>357</v>
      </c>
      <c r="AH16" s="66" t="s">
        <v>208</v>
      </c>
      <c r="AI16" s="66" t="s">
        <v>207</v>
      </c>
      <c r="AJ16" s="66" t="s">
        <v>264</v>
      </c>
      <c r="AK16" s="66" t="s">
        <v>182</v>
      </c>
      <c r="AL16" s="66" t="s">
        <v>185</v>
      </c>
      <c r="AM16" s="66" t="s">
        <v>176</v>
      </c>
      <c r="AN16" s="66" t="s">
        <v>378</v>
      </c>
    </row>
    <row r="17" spans="1:40" ht="20.100000000000001" customHeight="1" x14ac:dyDescent="0.35">
      <c r="A17" s="62" t="s">
        <v>391</v>
      </c>
      <c r="B17" s="63" t="s">
        <v>418</v>
      </c>
      <c r="C17" s="63" t="s">
        <v>193</v>
      </c>
      <c r="D17" s="63" t="s">
        <v>166</v>
      </c>
      <c r="E17" s="63" t="s">
        <v>274</v>
      </c>
      <c r="F17" s="63" t="s">
        <v>159</v>
      </c>
      <c r="G17" s="63" t="s">
        <v>88</v>
      </c>
      <c r="H17" s="63" t="s">
        <v>57</v>
      </c>
      <c r="I17" s="63" t="s">
        <v>278</v>
      </c>
      <c r="J17" s="63" t="s">
        <v>109</v>
      </c>
      <c r="K17" s="63" t="s">
        <v>95</v>
      </c>
      <c r="L17" s="63" t="s">
        <v>222</v>
      </c>
      <c r="M17" s="63" t="s">
        <v>58</v>
      </c>
      <c r="N17" s="63" t="s">
        <v>51</v>
      </c>
      <c r="O17" s="63" t="s">
        <v>274</v>
      </c>
      <c r="P17" s="63" t="s">
        <v>94</v>
      </c>
      <c r="Q17" s="63" t="s">
        <v>171</v>
      </c>
      <c r="R17" s="63" t="s">
        <v>115</v>
      </c>
      <c r="S17" s="63" t="s">
        <v>115</v>
      </c>
      <c r="T17" s="63" t="s">
        <v>115</v>
      </c>
      <c r="U17" s="63" t="s">
        <v>115</v>
      </c>
      <c r="V17" s="63" t="s">
        <v>115</v>
      </c>
      <c r="W17" s="63" t="s">
        <v>94</v>
      </c>
      <c r="X17" s="63" t="s">
        <v>210</v>
      </c>
      <c r="Y17" s="63" t="s">
        <v>115</v>
      </c>
      <c r="Z17" s="63" t="s">
        <v>115</v>
      </c>
      <c r="AA17" s="63" t="s">
        <v>115</v>
      </c>
      <c r="AB17" s="63" t="s">
        <v>115</v>
      </c>
      <c r="AC17" s="63" t="s">
        <v>58</v>
      </c>
      <c r="AD17" s="63" t="s">
        <v>115</v>
      </c>
      <c r="AE17" s="63" t="s">
        <v>192</v>
      </c>
      <c r="AF17" s="63" t="s">
        <v>118</v>
      </c>
      <c r="AG17" s="63" t="s">
        <v>374</v>
      </c>
      <c r="AH17" s="63" t="s">
        <v>303</v>
      </c>
      <c r="AI17" s="63" t="s">
        <v>117</v>
      </c>
      <c r="AJ17" s="63" t="s">
        <v>219</v>
      </c>
      <c r="AK17" s="63" t="s">
        <v>220</v>
      </c>
      <c r="AL17" s="63" t="s">
        <v>107</v>
      </c>
      <c r="AM17" s="63" t="s">
        <v>115</v>
      </c>
      <c r="AN17" s="63" t="s">
        <v>70</v>
      </c>
    </row>
    <row r="18" spans="1:40" ht="20.100000000000001" customHeight="1" x14ac:dyDescent="0.35">
      <c r="A18" s="64" t="s">
        <v>392</v>
      </c>
      <c r="B18" s="66" t="s">
        <v>225</v>
      </c>
      <c r="C18" s="66" t="s">
        <v>225</v>
      </c>
      <c r="D18" s="66" t="s">
        <v>207</v>
      </c>
      <c r="E18" s="66" t="s">
        <v>206</v>
      </c>
      <c r="F18" s="66" t="s">
        <v>180</v>
      </c>
      <c r="G18" s="66" t="s">
        <v>204</v>
      </c>
      <c r="H18" s="66" t="s">
        <v>266</v>
      </c>
      <c r="I18" s="66" t="s">
        <v>225</v>
      </c>
      <c r="J18" s="66" t="s">
        <v>203</v>
      </c>
      <c r="K18" s="66" t="s">
        <v>205</v>
      </c>
      <c r="L18" s="66" t="s">
        <v>204</v>
      </c>
      <c r="M18" s="66" t="s">
        <v>228</v>
      </c>
      <c r="N18" s="66" t="s">
        <v>225</v>
      </c>
      <c r="O18" s="66" t="s">
        <v>180</v>
      </c>
      <c r="P18" s="66" t="s">
        <v>265</v>
      </c>
      <c r="Q18" s="66" t="s">
        <v>266</v>
      </c>
      <c r="R18" s="66" t="s">
        <v>140</v>
      </c>
      <c r="S18" s="66" t="s">
        <v>140</v>
      </c>
      <c r="T18" s="66" t="s">
        <v>140</v>
      </c>
      <c r="U18" s="66" t="s">
        <v>140</v>
      </c>
      <c r="V18" s="66" t="s">
        <v>140</v>
      </c>
      <c r="W18" s="66" t="s">
        <v>265</v>
      </c>
      <c r="X18" s="66" t="s">
        <v>174</v>
      </c>
      <c r="Y18" s="66" t="s">
        <v>140</v>
      </c>
      <c r="Z18" s="66" t="s">
        <v>140</v>
      </c>
      <c r="AA18" s="66" t="s">
        <v>140</v>
      </c>
      <c r="AB18" s="66" t="s">
        <v>140</v>
      </c>
      <c r="AC18" s="66" t="s">
        <v>182</v>
      </c>
      <c r="AD18" s="66" t="s">
        <v>140</v>
      </c>
      <c r="AE18" s="66" t="s">
        <v>378</v>
      </c>
      <c r="AF18" s="66" t="s">
        <v>266</v>
      </c>
      <c r="AG18" s="66" t="s">
        <v>187</v>
      </c>
      <c r="AH18" s="66" t="s">
        <v>228</v>
      </c>
      <c r="AI18" s="66" t="s">
        <v>225</v>
      </c>
      <c r="AJ18" s="66" t="s">
        <v>265</v>
      </c>
      <c r="AK18" s="66" t="s">
        <v>266</v>
      </c>
      <c r="AL18" s="66" t="s">
        <v>204</v>
      </c>
      <c r="AM18" s="66" t="s">
        <v>140</v>
      </c>
      <c r="AN18" s="66" t="s">
        <v>183</v>
      </c>
    </row>
    <row r="19" spans="1:40" ht="20.100000000000001" customHeight="1" x14ac:dyDescent="0.35">
      <c r="A19" s="62" t="s">
        <v>389</v>
      </c>
      <c r="B19" s="63" t="s">
        <v>220</v>
      </c>
      <c r="C19" s="63" t="s">
        <v>91</v>
      </c>
      <c r="D19" s="63" t="s">
        <v>50</v>
      </c>
      <c r="E19" s="63" t="s">
        <v>94</v>
      </c>
      <c r="F19" s="63" t="s">
        <v>94</v>
      </c>
      <c r="G19" s="63" t="s">
        <v>53</v>
      </c>
      <c r="H19" s="63" t="s">
        <v>117</v>
      </c>
      <c r="I19" s="63" t="s">
        <v>219</v>
      </c>
      <c r="J19" s="63" t="s">
        <v>91</v>
      </c>
      <c r="K19" s="63" t="s">
        <v>117</v>
      </c>
      <c r="L19" s="63" t="s">
        <v>118</v>
      </c>
      <c r="M19" s="63" t="s">
        <v>117</v>
      </c>
      <c r="N19" s="63" t="s">
        <v>94</v>
      </c>
      <c r="O19" s="63" t="s">
        <v>219</v>
      </c>
      <c r="P19" s="63" t="s">
        <v>219</v>
      </c>
      <c r="Q19" s="63" t="s">
        <v>107</v>
      </c>
      <c r="R19" s="63" t="s">
        <v>117</v>
      </c>
      <c r="S19" s="63" t="s">
        <v>115</v>
      </c>
      <c r="T19" s="63" t="s">
        <v>117</v>
      </c>
      <c r="U19" s="63" t="s">
        <v>115</v>
      </c>
      <c r="V19" s="63" t="s">
        <v>115</v>
      </c>
      <c r="W19" s="63" t="s">
        <v>115</v>
      </c>
      <c r="X19" s="63" t="s">
        <v>115</v>
      </c>
      <c r="Y19" s="63" t="s">
        <v>94</v>
      </c>
      <c r="Z19" s="63" t="s">
        <v>115</v>
      </c>
      <c r="AA19" s="63" t="s">
        <v>94</v>
      </c>
      <c r="AB19" s="63" t="s">
        <v>50</v>
      </c>
      <c r="AC19" s="63" t="s">
        <v>115</v>
      </c>
      <c r="AD19" s="63" t="s">
        <v>50</v>
      </c>
      <c r="AE19" s="63" t="s">
        <v>115</v>
      </c>
      <c r="AF19" s="63" t="s">
        <v>107</v>
      </c>
      <c r="AG19" s="63" t="s">
        <v>115</v>
      </c>
      <c r="AH19" s="63" t="s">
        <v>219</v>
      </c>
      <c r="AI19" s="63" t="s">
        <v>117</v>
      </c>
      <c r="AJ19" s="63" t="s">
        <v>91</v>
      </c>
      <c r="AK19" s="63" t="s">
        <v>107</v>
      </c>
      <c r="AL19" s="63" t="s">
        <v>115</v>
      </c>
      <c r="AM19" s="63" t="s">
        <v>115</v>
      </c>
      <c r="AN19" s="63" t="s">
        <v>171</v>
      </c>
    </row>
    <row r="20" spans="1:40" ht="20.100000000000001" customHeight="1" x14ac:dyDescent="0.35">
      <c r="A20" s="64" t="s">
        <v>390</v>
      </c>
      <c r="B20" s="66" t="s">
        <v>265</v>
      </c>
      <c r="C20" s="66">
        <v>0.02</v>
      </c>
      <c r="D20" s="66" t="s">
        <v>265</v>
      </c>
      <c r="E20" s="66">
        <v>0.01</v>
      </c>
      <c r="F20" s="66" t="s">
        <v>140</v>
      </c>
      <c r="G20" s="66" t="s">
        <v>266</v>
      </c>
      <c r="H20" s="66" t="s">
        <v>140</v>
      </c>
      <c r="I20" s="66" t="s">
        <v>265</v>
      </c>
      <c r="J20" s="66">
        <v>0.03</v>
      </c>
      <c r="K20" s="66">
        <v>0.01</v>
      </c>
      <c r="L20" s="66" t="s">
        <v>265</v>
      </c>
      <c r="M20" s="66" t="s">
        <v>265</v>
      </c>
      <c r="N20" s="66" t="s">
        <v>140</v>
      </c>
      <c r="O20" s="66">
        <v>0.02</v>
      </c>
      <c r="P20" s="66">
        <v>0.03</v>
      </c>
      <c r="Q20" s="66">
        <v>0.02</v>
      </c>
      <c r="R20" s="66">
        <v>0.01</v>
      </c>
      <c r="S20" s="66" t="s">
        <v>140</v>
      </c>
      <c r="T20" s="66">
        <v>0.04</v>
      </c>
      <c r="U20" s="66" t="s">
        <v>140</v>
      </c>
      <c r="V20" s="66" t="s">
        <v>140</v>
      </c>
      <c r="W20" s="66" t="s">
        <v>140</v>
      </c>
      <c r="X20" s="66" t="s">
        <v>140</v>
      </c>
      <c r="Y20" s="66" t="s">
        <v>264</v>
      </c>
      <c r="Z20" s="66" t="s">
        <v>140</v>
      </c>
      <c r="AA20" s="66" t="s">
        <v>265</v>
      </c>
      <c r="AB20" s="66" t="s">
        <v>205</v>
      </c>
      <c r="AC20" s="66" t="s">
        <v>140</v>
      </c>
      <c r="AD20" s="66" t="s">
        <v>265</v>
      </c>
      <c r="AE20" s="66" t="s">
        <v>140</v>
      </c>
      <c r="AF20" s="66" t="s">
        <v>265</v>
      </c>
      <c r="AG20" s="66" t="s">
        <v>140</v>
      </c>
      <c r="AH20" s="66" t="s">
        <v>265</v>
      </c>
      <c r="AI20" s="66">
        <v>0.09</v>
      </c>
      <c r="AJ20" s="66">
        <v>0.01</v>
      </c>
      <c r="AK20" s="66">
        <v>0.02</v>
      </c>
      <c r="AL20" s="66" t="s">
        <v>140</v>
      </c>
      <c r="AM20" s="66" t="s">
        <v>140</v>
      </c>
      <c r="AN20" s="66" t="s">
        <v>265</v>
      </c>
    </row>
    <row r="21" spans="1:40" x14ac:dyDescent="0.3">
      <c r="B21" s="67">
        <f>((B10)+(B12)+(B14)+(B16)+(B18)+(B20))</f>
        <v>0.99999999999999989</v>
      </c>
      <c r="C21" s="67">
        <f t="shared" ref="C21:AN21" si="0">((C10)+(C12)+(C14)+(C16)+(C18)+(C20))</f>
        <v>0.99999999999999989</v>
      </c>
      <c r="D21" s="67">
        <f t="shared" si="0"/>
        <v>1</v>
      </c>
      <c r="E21" s="67">
        <f t="shared" si="0"/>
        <v>1</v>
      </c>
      <c r="F21" s="67">
        <f t="shared" si="0"/>
        <v>0.99999999999999989</v>
      </c>
      <c r="G21" s="67">
        <f t="shared" si="0"/>
        <v>1</v>
      </c>
      <c r="H21" s="67">
        <f t="shared" si="0"/>
        <v>1</v>
      </c>
      <c r="I21" s="67">
        <f t="shared" si="0"/>
        <v>0.99999999999999989</v>
      </c>
      <c r="J21" s="67">
        <f t="shared" si="0"/>
        <v>1</v>
      </c>
      <c r="K21" s="67">
        <f t="shared" si="0"/>
        <v>1</v>
      </c>
      <c r="L21" s="67">
        <f t="shared" si="0"/>
        <v>1</v>
      </c>
      <c r="M21" s="67">
        <f t="shared" si="0"/>
        <v>1</v>
      </c>
      <c r="N21" s="67">
        <f t="shared" si="0"/>
        <v>0.99999999999999989</v>
      </c>
      <c r="O21" s="67">
        <f t="shared" si="0"/>
        <v>1</v>
      </c>
      <c r="P21" s="67">
        <f t="shared" si="0"/>
        <v>1</v>
      </c>
      <c r="Q21" s="67">
        <f t="shared" si="0"/>
        <v>1</v>
      </c>
      <c r="R21" s="67">
        <f t="shared" si="0"/>
        <v>1</v>
      </c>
      <c r="S21" s="67">
        <f t="shared" si="0"/>
        <v>1</v>
      </c>
      <c r="T21" s="67">
        <f t="shared" si="0"/>
        <v>1</v>
      </c>
      <c r="U21" s="67">
        <f t="shared" si="0"/>
        <v>1</v>
      </c>
      <c r="V21" s="67">
        <f t="shared" si="0"/>
        <v>1</v>
      </c>
      <c r="W21" s="67">
        <f t="shared" si="0"/>
        <v>1</v>
      </c>
      <c r="X21" s="67">
        <f t="shared" si="0"/>
        <v>1</v>
      </c>
      <c r="Y21" s="67">
        <f t="shared" si="0"/>
        <v>1</v>
      </c>
      <c r="Z21" s="67">
        <f t="shared" si="0"/>
        <v>1</v>
      </c>
      <c r="AA21" s="67">
        <f t="shared" si="0"/>
        <v>1</v>
      </c>
      <c r="AB21" s="67">
        <f t="shared" si="0"/>
        <v>1</v>
      </c>
      <c r="AC21" s="67">
        <f t="shared" si="0"/>
        <v>1</v>
      </c>
      <c r="AD21" s="67">
        <f t="shared" si="0"/>
        <v>1</v>
      </c>
      <c r="AE21" s="67">
        <f t="shared" si="0"/>
        <v>1</v>
      </c>
      <c r="AF21" s="67">
        <f t="shared" si="0"/>
        <v>1</v>
      </c>
      <c r="AG21" s="67">
        <f t="shared" si="0"/>
        <v>1</v>
      </c>
      <c r="AH21" s="67">
        <f t="shared" si="0"/>
        <v>0.99999999999999989</v>
      </c>
      <c r="AI21" s="67">
        <f t="shared" si="0"/>
        <v>1</v>
      </c>
      <c r="AJ21" s="67">
        <f t="shared" si="0"/>
        <v>1</v>
      </c>
      <c r="AK21" s="67">
        <f t="shared" si="0"/>
        <v>1</v>
      </c>
      <c r="AL21" s="67">
        <f t="shared" si="0"/>
        <v>1</v>
      </c>
      <c r="AM21" s="67">
        <f t="shared" si="0"/>
        <v>1</v>
      </c>
      <c r="AN21" s="67">
        <f t="shared" si="0"/>
        <v>1</v>
      </c>
    </row>
  </sheetData>
  <sheetProtection algorithmName="SHA-512" hashValue="oZ5r1fx5+FvYZBzzlDlRFWxwNpOuoyatwSqpLQm7AiJuiIlDd3uP7F/WSgM8Y5+DlFib/U+1qXisEdTrES/KPA==" saltValue="hX+Gp2WhSQxb5j4EKVKs5Q=="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B7:AN11 B20 D20 B13:AN19 B12:C12 E12 F20:I20 G12 I12:K12 L20:N20 O12:R12 S20 T12:V12 U20:AH20 AA12:AD12 AF12 AH12:AN12 AL20:AN2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50"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675</v>
      </c>
      <c r="B3" s="158"/>
      <c r="C3" s="158"/>
      <c r="D3" s="158"/>
      <c r="E3" s="158"/>
      <c r="F3" s="158"/>
      <c r="G3" s="158"/>
      <c r="H3" s="158"/>
      <c r="I3" s="158"/>
      <c r="J3" s="158"/>
      <c r="K3" s="158"/>
      <c r="L3" s="158"/>
      <c r="M3" s="158"/>
      <c r="N3" s="158"/>
      <c r="O3" s="158"/>
      <c r="AM3" s="59" t="s">
        <v>664</v>
      </c>
    </row>
    <row r="4" spans="1:40" ht="7.8"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v>
      </c>
      <c r="C8" s="65" t="s">
        <v>234</v>
      </c>
      <c r="D8" s="65" t="s">
        <v>235</v>
      </c>
      <c r="E8" s="65" t="s">
        <v>236</v>
      </c>
      <c r="F8" s="65" t="s">
        <v>76</v>
      </c>
      <c r="G8" s="65" t="s">
        <v>77</v>
      </c>
      <c r="H8" s="65" t="s">
        <v>395</v>
      </c>
      <c r="I8" s="65" t="s">
        <v>334</v>
      </c>
      <c r="J8" s="65" t="s">
        <v>419</v>
      </c>
      <c r="K8" s="65" t="s">
        <v>80</v>
      </c>
      <c r="L8" s="65" t="s">
        <v>336</v>
      </c>
      <c r="M8" s="65" t="s">
        <v>82</v>
      </c>
      <c r="N8" s="65" t="s">
        <v>396</v>
      </c>
      <c r="O8" s="65" t="s">
        <v>84</v>
      </c>
      <c r="P8" s="65" t="s">
        <v>337</v>
      </c>
      <c r="Q8" s="65" t="s">
        <v>420</v>
      </c>
      <c r="R8" s="65" t="s">
        <v>87</v>
      </c>
      <c r="S8" s="65" t="s">
        <v>57</v>
      </c>
      <c r="T8" s="65" t="s">
        <v>89</v>
      </c>
      <c r="U8" s="65" t="s">
        <v>167</v>
      </c>
      <c r="V8" s="65" t="s">
        <v>217</v>
      </c>
      <c r="W8" s="65" t="s">
        <v>128</v>
      </c>
      <c r="X8" s="65" t="s">
        <v>420</v>
      </c>
      <c r="Y8" s="65" t="s">
        <v>56</v>
      </c>
      <c r="Z8" s="65" t="s">
        <v>219</v>
      </c>
      <c r="AA8" s="65" t="s">
        <v>365</v>
      </c>
      <c r="AB8" s="65" t="s">
        <v>243</v>
      </c>
      <c r="AC8" s="65" t="s">
        <v>421</v>
      </c>
      <c r="AD8" s="65" t="s">
        <v>402</v>
      </c>
      <c r="AE8" s="65" t="s">
        <v>422</v>
      </c>
      <c r="AF8" s="65" t="s">
        <v>101</v>
      </c>
      <c r="AG8" s="65" t="s">
        <v>102</v>
      </c>
      <c r="AH8" s="65" t="s">
        <v>423</v>
      </c>
      <c r="AI8" s="65" t="s">
        <v>58</v>
      </c>
      <c r="AJ8" s="65" t="s">
        <v>424</v>
      </c>
      <c r="AK8" s="65" t="s">
        <v>341</v>
      </c>
      <c r="AL8" s="65" t="s">
        <v>271</v>
      </c>
      <c r="AM8" s="65" t="s">
        <v>171</v>
      </c>
      <c r="AN8" s="65" t="s">
        <v>108</v>
      </c>
    </row>
    <row r="9" spans="1:40" ht="20.100000000000001" customHeight="1" x14ac:dyDescent="0.35">
      <c r="A9" s="62" t="s">
        <v>385</v>
      </c>
      <c r="B9" s="63" t="s">
        <v>335</v>
      </c>
      <c r="C9" s="63" t="s">
        <v>425</v>
      </c>
      <c r="D9" s="63" t="s">
        <v>426</v>
      </c>
      <c r="E9" s="63" t="s">
        <v>273</v>
      </c>
      <c r="F9" s="63" t="s">
        <v>427</v>
      </c>
      <c r="G9" s="63" t="s">
        <v>314</v>
      </c>
      <c r="H9" s="63" t="s">
        <v>428</v>
      </c>
      <c r="I9" s="63" t="s">
        <v>426</v>
      </c>
      <c r="J9" s="63" t="s">
        <v>257</v>
      </c>
      <c r="K9" s="63" t="s">
        <v>429</v>
      </c>
      <c r="L9" s="63" t="s">
        <v>430</v>
      </c>
      <c r="M9" s="63" t="s">
        <v>349</v>
      </c>
      <c r="N9" s="63" t="s">
        <v>160</v>
      </c>
      <c r="O9" s="63" t="s">
        <v>371</v>
      </c>
      <c r="P9" s="63" t="s">
        <v>194</v>
      </c>
      <c r="Q9" s="63" t="s">
        <v>305</v>
      </c>
      <c r="R9" s="63" t="s">
        <v>221</v>
      </c>
      <c r="S9" s="63" t="s">
        <v>117</v>
      </c>
      <c r="T9" s="63" t="s">
        <v>284</v>
      </c>
      <c r="U9" s="63" t="s">
        <v>95</v>
      </c>
      <c r="V9" s="63" t="s">
        <v>117</v>
      </c>
      <c r="W9" s="63" t="s">
        <v>123</v>
      </c>
      <c r="X9" s="63" t="s">
        <v>120</v>
      </c>
      <c r="Y9" s="63" t="s">
        <v>94</v>
      </c>
      <c r="Z9" s="63" t="s">
        <v>115</v>
      </c>
      <c r="AA9" s="63" t="s">
        <v>302</v>
      </c>
      <c r="AB9" s="63" t="s">
        <v>193</v>
      </c>
      <c r="AC9" s="63" t="s">
        <v>431</v>
      </c>
      <c r="AD9" s="63" t="s">
        <v>386</v>
      </c>
      <c r="AE9" s="63" t="s">
        <v>170</v>
      </c>
      <c r="AF9" s="63" t="s">
        <v>304</v>
      </c>
      <c r="AG9" s="63" t="s">
        <v>432</v>
      </c>
      <c r="AH9" s="63" t="s">
        <v>296</v>
      </c>
      <c r="AI9" s="63" t="s">
        <v>94</v>
      </c>
      <c r="AJ9" s="63" t="s">
        <v>400</v>
      </c>
      <c r="AK9" s="63" t="s">
        <v>386</v>
      </c>
      <c r="AL9" s="63" t="s">
        <v>250</v>
      </c>
      <c r="AM9" s="63" t="s">
        <v>117</v>
      </c>
      <c r="AN9" s="63" t="s">
        <v>433</v>
      </c>
    </row>
    <row r="10" spans="1:40" ht="20.100000000000001" customHeight="1" x14ac:dyDescent="0.35">
      <c r="A10" s="64" t="s">
        <v>388</v>
      </c>
      <c r="B10" s="66" t="s">
        <v>184</v>
      </c>
      <c r="C10" s="66" t="s">
        <v>360</v>
      </c>
      <c r="D10" s="66" t="s">
        <v>186</v>
      </c>
      <c r="E10" s="66" t="s">
        <v>174</v>
      </c>
      <c r="F10" s="66" t="s">
        <v>184</v>
      </c>
      <c r="G10" s="66" t="s">
        <v>186</v>
      </c>
      <c r="H10" s="66" t="s">
        <v>135</v>
      </c>
      <c r="I10" s="66" t="s">
        <v>185</v>
      </c>
      <c r="J10" s="66" t="s">
        <v>175</v>
      </c>
      <c r="K10" s="66" t="s">
        <v>148</v>
      </c>
      <c r="L10" s="66" t="s">
        <v>263</v>
      </c>
      <c r="M10" s="66" t="s">
        <v>378</v>
      </c>
      <c r="N10" s="66" t="s">
        <v>378</v>
      </c>
      <c r="O10" s="66" t="s">
        <v>299</v>
      </c>
      <c r="P10" s="66" t="s">
        <v>281</v>
      </c>
      <c r="Q10" s="66" t="s">
        <v>225</v>
      </c>
      <c r="R10" s="66" t="s">
        <v>434</v>
      </c>
      <c r="S10" s="66" t="s">
        <v>144</v>
      </c>
      <c r="T10" s="66" t="s">
        <v>229</v>
      </c>
      <c r="U10" s="66" t="s">
        <v>359</v>
      </c>
      <c r="V10" s="66" t="s">
        <v>207</v>
      </c>
      <c r="W10" s="66" t="s">
        <v>149</v>
      </c>
      <c r="X10" s="66" t="s">
        <v>149</v>
      </c>
      <c r="Y10" s="66" t="s">
        <v>204</v>
      </c>
      <c r="Z10" s="66" t="s">
        <v>140</v>
      </c>
      <c r="AA10" s="66" t="s">
        <v>178</v>
      </c>
      <c r="AB10" s="66" t="s">
        <v>132</v>
      </c>
      <c r="AC10" s="66" t="s">
        <v>288</v>
      </c>
      <c r="AD10" s="66" t="s">
        <v>148</v>
      </c>
      <c r="AE10" s="66" t="s">
        <v>150</v>
      </c>
      <c r="AF10" s="66" t="s">
        <v>204</v>
      </c>
      <c r="AG10" s="66" t="s">
        <v>149</v>
      </c>
      <c r="AH10" s="66" t="s">
        <v>149</v>
      </c>
      <c r="AI10" s="66" t="s">
        <v>187</v>
      </c>
      <c r="AJ10" s="66" t="s">
        <v>187</v>
      </c>
      <c r="AK10" s="66" t="s">
        <v>187</v>
      </c>
      <c r="AL10" s="66" t="s">
        <v>151</v>
      </c>
      <c r="AM10" s="66" t="s">
        <v>176</v>
      </c>
      <c r="AN10" s="66" t="s">
        <v>149</v>
      </c>
    </row>
    <row r="11" spans="1:40" ht="20.100000000000001" customHeight="1" x14ac:dyDescent="0.35">
      <c r="A11" s="62" t="s">
        <v>379</v>
      </c>
      <c r="B11" s="63" t="s">
        <v>435</v>
      </c>
      <c r="C11" s="63" t="s">
        <v>398</v>
      </c>
      <c r="D11" s="63" t="s">
        <v>436</v>
      </c>
      <c r="E11" s="63" t="s">
        <v>90</v>
      </c>
      <c r="F11" s="63" t="s">
        <v>163</v>
      </c>
      <c r="G11" s="63" t="s">
        <v>437</v>
      </c>
      <c r="H11" s="63" t="s">
        <v>119</v>
      </c>
      <c r="I11" s="63" t="s">
        <v>337</v>
      </c>
      <c r="J11" s="63" t="s">
        <v>255</v>
      </c>
      <c r="K11" s="63" t="s">
        <v>164</v>
      </c>
      <c r="L11" s="63" t="s">
        <v>438</v>
      </c>
      <c r="M11" s="63" t="s">
        <v>198</v>
      </c>
      <c r="N11" s="63" t="s">
        <v>401</v>
      </c>
      <c r="O11" s="63" t="s">
        <v>349</v>
      </c>
      <c r="P11" s="63" t="s">
        <v>121</v>
      </c>
      <c r="Q11" s="63" t="s">
        <v>271</v>
      </c>
      <c r="R11" s="63" t="s">
        <v>57</v>
      </c>
      <c r="S11" s="63" t="s">
        <v>219</v>
      </c>
      <c r="T11" s="63" t="s">
        <v>57</v>
      </c>
      <c r="U11" s="63" t="s">
        <v>115</v>
      </c>
      <c r="V11" s="63" t="s">
        <v>219</v>
      </c>
      <c r="W11" s="63" t="s">
        <v>191</v>
      </c>
      <c r="X11" s="63" t="s">
        <v>290</v>
      </c>
      <c r="Y11" s="63" t="s">
        <v>50</v>
      </c>
      <c r="Z11" s="63" t="s">
        <v>117</v>
      </c>
      <c r="AA11" s="63" t="s">
        <v>302</v>
      </c>
      <c r="AB11" s="63" t="s">
        <v>121</v>
      </c>
      <c r="AC11" s="63" t="s">
        <v>371</v>
      </c>
      <c r="AD11" s="63" t="s">
        <v>212</v>
      </c>
      <c r="AE11" s="63" t="s">
        <v>169</v>
      </c>
      <c r="AF11" s="63" t="s">
        <v>270</v>
      </c>
      <c r="AG11" s="63" t="s">
        <v>428</v>
      </c>
      <c r="AH11" s="63" t="s">
        <v>311</v>
      </c>
      <c r="AI11" s="63" t="s">
        <v>50</v>
      </c>
      <c r="AJ11" s="63" t="s">
        <v>375</v>
      </c>
      <c r="AK11" s="63" t="s">
        <v>294</v>
      </c>
      <c r="AL11" s="63" t="s">
        <v>167</v>
      </c>
      <c r="AM11" s="63" t="s">
        <v>117</v>
      </c>
      <c r="AN11" s="63" t="s">
        <v>411</v>
      </c>
    </row>
    <row r="12" spans="1:40" ht="20.100000000000001" customHeight="1" x14ac:dyDescent="0.35">
      <c r="A12" s="64" t="s">
        <v>384</v>
      </c>
      <c r="B12" s="66" t="s">
        <v>181</v>
      </c>
      <c r="C12" s="66" t="s">
        <v>227</v>
      </c>
      <c r="D12" s="66" t="s">
        <v>177</v>
      </c>
      <c r="E12" s="66" t="s">
        <v>208</v>
      </c>
      <c r="F12" s="66" t="s">
        <v>177</v>
      </c>
      <c r="G12" s="66" t="s">
        <v>175</v>
      </c>
      <c r="H12" s="66" t="s">
        <v>208</v>
      </c>
      <c r="I12" s="66">
        <v>0.22</v>
      </c>
      <c r="J12" s="66" t="s">
        <v>227</v>
      </c>
      <c r="K12" s="66" t="s">
        <v>177</v>
      </c>
      <c r="L12" s="66" t="s">
        <v>176</v>
      </c>
      <c r="M12" s="66">
        <v>0.25</v>
      </c>
      <c r="N12" s="66" t="s">
        <v>177</v>
      </c>
      <c r="O12" s="66" t="s">
        <v>174</v>
      </c>
      <c r="P12" s="66" t="s">
        <v>202</v>
      </c>
      <c r="Q12" s="66" t="s">
        <v>177</v>
      </c>
      <c r="R12" s="66" t="s">
        <v>144</v>
      </c>
      <c r="S12" s="66">
        <v>0.6</v>
      </c>
      <c r="T12" s="66">
        <v>0.17</v>
      </c>
      <c r="U12" s="66">
        <v>0.01</v>
      </c>
      <c r="V12" s="66" t="s">
        <v>378</v>
      </c>
      <c r="W12" s="66" t="s">
        <v>175</v>
      </c>
      <c r="X12" s="66" t="s">
        <v>175</v>
      </c>
      <c r="Y12" s="66" t="s">
        <v>202</v>
      </c>
      <c r="Z12" s="66" t="s">
        <v>299</v>
      </c>
      <c r="AA12" s="66" t="s">
        <v>178</v>
      </c>
      <c r="AB12" s="66" t="s">
        <v>202</v>
      </c>
      <c r="AC12" s="66" t="s">
        <v>181</v>
      </c>
      <c r="AD12" s="66" t="s">
        <v>177</v>
      </c>
      <c r="AE12" s="66" t="s">
        <v>174</v>
      </c>
      <c r="AF12" s="66" t="s">
        <v>181</v>
      </c>
      <c r="AG12" s="66" t="s">
        <v>177</v>
      </c>
      <c r="AH12" s="66" t="s">
        <v>208</v>
      </c>
      <c r="AI12" s="66" t="s">
        <v>175</v>
      </c>
      <c r="AJ12" s="66">
        <v>0.23</v>
      </c>
      <c r="AK12" s="66">
        <v>0.19</v>
      </c>
      <c r="AL12" s="66" t="s">
        <v>378</v>
      </c>
      <c r="AM12" s="66" t="s">
        <v>206</v>
      </c>
      <c r="AN12" s="66" t="s">
        <v>181</v>
      </c>
    </row>
    <row r="13" spans="1:40" ht="20.100000000000001" customHeight="1" x14ac:dyDescent="0.35">
      <c r="A13" s="62" t="s">
        <v>342</v>
      </c>
      <c r="B13" s="63" t="s">
        <v>439</v>
      </c>
      <c r="C13" s="63" t="s">
        <v>277</v>
      </c>
      <c r="D13" s="63" t="s">
        <v>440</v>
      </c>
      <c r="E13" s="63" t="s">
        <v>273</v>
      </c>
      <c r="F13" s="63" t="s">
        <v>257</v>
      </c>
      <c r="G13" s="63" t="s">
        <v>306</v>
      </c>
      <c r="H13" s="63" t="s">
        <v>278</v>
      </c>
      <c r="I13" s="63" t="s">
        <v>270</v>
      </c>
      <c r="J13" s="63" t="s">
        <v>277</v>
      </c>
      <c r="K13" s="63" t="s">
        <v>214</v>
      </c>
      <c r="L13" s="63" t="s">
        <v>441</v>
      </c>
      <c r="M13" s="63" t="s">
        <v>301</v>
      </c>
      <c r="N13" s="63" t="s">
        <v>213</v>
      </c>
      <c r="O13" s="63" t="s">
        <v>130</v>
      </c>
      <c r="P13" s="63" t="s">
        <v>117</v>
      </c>
      <c r="Q13" s="63" t="s">
        <v>442</v>
      </c>
      <c r="R13" s="63" t="s">
        <v>94</v>
      </c>
      <c r="S13" s="63" t="s">
        <v>117</v>
      </c>
      <c r="T13" s="63" t="s">
        <v>171</v>
      </c>
      <c r="U13" s="63" t="s">
        <v>57</v>
      </c>
      <c r="V13" s="63" t="s">
        <v>57</v>
      </c>
      <c r="W13" s="63" t="s">
        <v>118</v>
      </c>
      <c r="X13" s="63" t="s">
        <v>293</v>
      </c>
      <c r="Y13" s="63" t="s">
        <v>211</v>
      </c>
      <c r="Z13" s="63" t="s">
        <v>94</v>
      </c>
      <c r="AA13" s="63" t="s">
        <v>273</v>
      </c>
      <c r="AB13" s="63" t="s">
        <v>107</v>
      </c>
      <c r="AC13" s="63" t="s">
        <v>284</v>
      </c>
      <c r="AD13" s="63" t="s">
        <v>218</v>
      </c>
      <c r="AE13" s="63" t="s">
        <v>56</v>
      </c>
      <c r="AF13" s="63" t="s">
        <v>54</v>
      </c>
      <c r="AG13" s="63" t="s">
        <v>250</v>
      </c>
      <c r="AH13" s="63" t="s">
        <v>49</v>
      </c>
      <c r="AI13" s="63" t="s">
        <v>57</v>
      </c>
      <c r="AJ13" s="63" t="s">
        <v>443</v>
      </c>
      <c r="AK13" s="63" t="s">
        <v>114</v>
      </c>
      <c r="AL13" s="63" t="s">
        <v>107</v>
      </c>
      <c r="AM13" s="63" t="s">
        <v>117</v>
      </c>
      <c r="AN13" s="63" t="s">
        <v>349</v>
      </c>
    </row>
    <row r="14" spans="1:40" ht="20.100000000000001" customHeight="1" x14ac:dyDescent="0.35">
      <c r="A14" s="64" t="s">
        <v>356</v>
      </c>
      <c r="B14" s="66" t="s">
        <v>176</v>
      </c>
      <c r="C14" s="66" t="s">
        <v>187</v>
      </c>
      <c r="D14" s="66" t="s">
        <v>156</v>
      </c>
      <c r="E14" s="66" t="s">
        <v>156</v>
      </c>
      <c r="F14" s="66" t="s">
        <v>176</v>
      </c>
      <c r="G14" s="66" t="s">
        <v>181</v>
      </c>
      <c r="H14" s="66" t="s">
        <v>144</v>
      </c>
      <c r="I14" s="66" t="s">
        <v>206</v>
      </c>
      <c r="J14" s="66" t="s">
        <v>178</v>
      </c>
      <c r="K14" s="66" t="s">
        <v>179</v>
      </c>
      <c r="L14" s="66" t="s">
        <v>176</v>
      </c>
      <c r="M14" s="66" t="s">
        <v>176</v>
      </c>
      <c r="N14" s="66" t="s">
        <v>176</v>
      </c>
      <c r="O14" s="66" t="s">
        <v>227</v>
      </c>
      <c r="P14" s="66" t="s">
        <v>265</v>
      </c>
      <c r="Q14" s="66" t="s">
        <v>226</v>
      </c>
      <c r="R14" s="66" t="s">
        <v>182</v>
      </c>
      <c r="S14" s="66" t="s">
        <v>178</v>
      </c>
      <c r="T14" s="66" t="s">
        <v>175</v>
      </c>
      <c r="U14" s="66" t="s">
        <v>227</v>
      </c>
      <c r="V14" s="66" t="s">
        <v>358</v>
      </c>
      <c r="W14" s="66" t="s">
        <v>264</v>
      </c>
      <c r="X14" s="66" t="s">
        <v>228</v>
      </c>
      <c r="Y14" s="66" t="s">
        <v>152</v>
      </c>
      <c r="Z14" s="66" t="s">
        <v>444</v>
      </c>
      <c r="AA14" s="66" t="s">
        <v>227</v>
      </c>
      <c r="AB14" s="66" t="s">
        <v>182</v>
      </c>
      <c r="AC14" s="66" t="s">
        <v>264</v>
      </c>
      <c r="AD14" s="66" t="s">
        <v>187</v>
      </c>
      <c r="AE14" s="66" t="s">
        <v>203</v>
      </c>
      <c r="AF14" s="66" t="s">
        <v>149</v>
      </c>
      <c r="AG14" s="66" t="s">
        <v>207</v>
      </c>
      <c r="AH14" s="66" t="s">
        <v>206</v>
      </c>
      <c r="AI14" s="66" t="s">
        <v>229</v>
      </c>
      <c r="AJ14" s="66" t="s">
        <v>263</v>
      </c>
      <c r="AK14" s="66" t="s">
        <v>229</v>
      </c>
      <c r="AL14" s="66" t="s">
        <v>204</v>
      </c>
      <c r="AM14" s="66" t="s">
        <v>203</v>
      </c>
      <c r="AN14" s="66" t="s">
        <v>207</v>
      </c>
    </row>
    <row r="15" spans="1:40" ht="20.100000000000001" customHeight="1" x14ac:dyDescent="0.35">
      <c r="A15" s="62" t="s">
        <v>362</v>
      </c>
      <c r="B15" s="63" t="s">
        <v>348</v>
      </c>
      <c r="C15" s="63" t="s">
        <v>407</v>
      </c>
      <c r="D15" s="63" t="s">
        <v>445</v>
      </c>
      <c r="E15" s="63" t="s">
        <v>305</v>
      </c>
      <c r="F15" s="63" t="s">
        <v>374</v>
      </c>
      <c r="G15" s="63" t="s">
        <v>214</v>
      </c>
      <c r="H15" s="63" t="s">
        <v>254</v>
      </c>
      <c r="I15" s="63" t="s">
        <v>290</v>
      </c>
      <c r="J15" s="63" t="s">
        <v>122</v>
      </c>
      <c r="K15" s="63" t="s">
        <v>159</v>
      </c>
      <c r="L15" s="63" t="s">
        <v>428</v>
      </c>
      <c r="M15" s="63" t="s">
        <v>195</v>
      </c>
      <c r="N15" s="63" t="s">
        <v>223</v>
      </c>
      <c r="O15" s="63" t="s">
        <v>274</v>
      </c>
      <c r="P15" s="63" t="s">
        <v>94</v>
      </c>
      <c r="Q15" s="63" t="s">
        <v>407</v>
      </c>
      <c r="R15" s="63" t="s">
        <v>117</v>
      </c>
      <c r="S15" s="63" t="s">
        <v>115</v>
      </c>
      <c r="T15" s="63" t="s">
        <v>219</v>
      </c>
      <c r="U15" s="63" t="s">
        <v>94</v>
      </c>
      <c r="V15" s="63" t="s">
        <v>117</v>
      </c>
      <c r="W15" s="63" t="s">
        <v>91</v>
      </c>
      <c r="X15" s="63" t="s">
        <v>191</v>
      </c>
      <c r="Y15" s="63" t="s">
        <v>53</v>
      </c>
      <c r="Z15" s="63" t="s">
        <v>115</v>
      </c>
      <c r="AA15" s="63" t="s">
        <v>198</v>
      </c>
      <c r="AB15" s="63" t="s">
        <v>219</v>
      </c>
      <c r="AC15" s="63" t="s">
        <v>217</v>
      </c>
      <c r="AD15" s="63" t="s">
        <v>278</v>
      </c>
      <c r="AE15" s="63" t="s">
        <v>218</v>
      </c>
      <c r="AF15" s="63" t="s">
        <v>366</v>
      </c>
      <c r="AG15" s="63" t="s">
        <v>222</v>
      </c>
      <c r="AH15" s="63" t="s">
        <v>167</v>
      </c>
      <c r="AI15" s="63" t="s">
        <v>94</v>
      </c>
      <c r="AJ15" s="63" t="s">
        <v>172</v>
      </c>
      <c r="AK15" s="63" t="s">
        <v>411</v>
      </c>
      <c r="AL15" s="63" t="s">
        <v>91</v>
      </c>
      <c r="AM15" s="63" t="s">
        <v>94</v>
      </c>
      <c r="AN15" s="63" t="s">
        <v>371</v>
      </c>
    </row>
    <row r="16" spans="1:40" ht="20.100000000000001" customHeight="1" x14ac:dyDescent="0.35">
      <c r="A16" s="64" t="s">
        <v>377</v>
      </c>
      <c r="B16" s="66" t="s">
        <v>206</v>
      </c>
      <c r="C16" s="66" t="s">
        <v>144</v>
      </c>
      <c r="D16" s="66" t="s">
        <v>179</v>
      </c>
      <c r="E16" s="66" t="s">
        <v>177</v>
      </c>
      <c r="F16" s="66" t="s">
        <v>206</v>
      </c>
      <c r="G16" s="66" t="s">
        <v>187</v>
      </c>
      <c r="H16" s="66" t="s">
        <v>183</v>
      </c>
      <c r="I16" s="66" t="s">
        <v>187</v>
      </c>
      <c r="J16" s="66" t="s">
        <v>227</v>
      </c>
      <c r="K16" s="66" t="s">
        <v>203</v>
      </c>
      <c r="L16" s="66" t="s">
        <v>206</v>
      </c>
      <c r="M16" s="66" t="s">
        <v>187</v>
      </c>
      <c r="N16" s="66" t="s">
        <v>208</v>
      </c>
      <c r="O16" s="66" t="s">
        <v>180</v>
      </c>
      <c r="P16" s="66" t="s">
        <v>266</v>
      </c>
      <c r="Q16" s="66" t="s">
        <v>186</v>
      </c>
      <c r="R16" s="66" t="s">
        <v>205</v>
      </c>
      <c r="S16" s="66" t="s">
        <v>140</v>
      </c>
      <c r="T16" s="66" t="s">
        <v>228</v>
      </c>
      <c r="U16" s="66" t="s">
        <v>225</v>
      </c>
      <c r="V16" s="66" t="s">
        <v>207</v>
      </c>
      <c r="W16" s="66" t="s">
        <v>204</v>
      </c>
      <c r="X16" s="66" t="s">
        <v>202</v>
      </c>
      <c r="Y16" s="66" t="s">
        <v>174</v>
      </c>
      <c r="Z16" s="66" t="s">
        <v>140</v>
      </c>
      <c r="AA16" s="66" t="s">
        <v>156</v>
      </c>
      <c r="AB16" s="66" t="s">
        <v>266</v>
      </c>
      <c r="AC16" s="66" t="s">
        <v>264</v>
      </c>
      <c r="AD16" s="66" t="s">
        <v>179</v>
      </c>
      <c r="AE16" s="66" t="s">
        <v>203</v>
      </c>
      <c r="AF16" s="66" t="s">
        <v>299</v>
      </c>
      <c r="AG16" s="66" t="s">
        <v>225</v>
      </c>
      <c r="AH16" s="66" t="s">
        <v>225</v>
      </c>
      <c r="AI16" s="66" t="s">
        <v>180</v>
      </c>
      <c r="AJ16" s="66" t="s">
        <v>178</v>
      </c>
      <c r="AK16" s="66" t="s">
        <v>174</v>
      </c>
      <c r="AL16" s="66" t="s">
        <v>180</v>
      </c>
      <c r="AM16" s="66" t="s">
        <v>186</v>
      </c>
      <c r="AN16" s="66" t="s">
        <v>225</v>
      </c>
    </row>
    <row r="17" spans="1:40" ht="20.100000000000001" customHeight="1" x14ac:dyDescent="0.35">
      <c r="A17" s="62" t="s">
        <v>391</v>
      </c>
      <c r="B17" s="63" t="s">
        <v>446</v>
      </c>
      <c r="C17" s="63" t="s">
        <v>416</v>
      </c>
      <c r="D17" s="63" t="s">
        <v>216</v>
      </c>
      <c r="E17" s="63" t="s">
        <v>58</v>
      </c>
      <c r="F17" s="63" t="s">
        <v>371</v>
      </c>
      <c r="G17" s="63" t="s">
        <v>371</v>
      </c>
      <c r="H17" s="63" t="s">
        <v>349</v>
      </c>
      <c r="I17" s="63" t="s">
        <v>192</v>
      </c>
      <c r="J17" s="63" t="s">
        <v>293</v>
      </c>
      <c r="K17" s="63" t="s">
        <v>193</v>
      </c>
      <c r="L17" s="63" t="s">
        <v>291</v>
      </c>
      <c r="M17" s="63" t="s">
        <v>167</v>
      </c>
      <c r="N17" s="63" t="s">
        <v>250</v>
      </c>
      <c r="O17" s="63" t="s">
        <v>51</v>
      </c>
      <c r="P17" s="63" t="s">
        <v>159</v>
      </c>
      <c r="Q17" s="63" t="s">
        <v>57</v>
      </c>
      <c r="R17" s="63" t="s">
        <v>107</v>
      </c>
      <c r="S17" s="63" t="s">
        <v>115</v>
      </c>
      <c r="T17" s="63" t="s">
        <v>57</v>
      </c>
      <c r="U17" s="63" t="s">
        <v>219</v>
      </c>
      <c r="V17" s="63" t="s">
        <v>117</v>
      </c>
      <c r="W17" s="63" t="s">
        <v>198</v>
      </c>
      <c r="X17" s="63" t="s">
        <v>193</v>
      </c>
      <c r="Y17" s="63" t="s">
        <v>115</v>
      </c>
      <c r="Z17" s="63" t="s">
        <v>115</v>
      </c>
      <c r="AA17" s="63" t="s">
        <v>57</v>
      </c>
      <c r="AB17" s="63" t="s">
        <v>198</v>
      </c>
      <c r="AC17" s="63" t="s">
        <v>269</v>
      </c>
      <c r="AD17" s="63" t="s">
        <v>304</v>
      </c>
      <c r="AE17" s="63" t="s">
        <v>198</v>
      </c>
      <c r="AF17" s="63" t="s">
        <v>50</v>
      </c>
      <c r="AG17" s="63" t="s">
        <v>418</v>
      </c>
      <c r="AH17" s="63" t="s">
        <v>311</v>
      </c>
      <c r="AI17" s="63" t="s">
        <v>117</v>
      </c>
      <c r="AJ17" s="63" t="s">
        <v>274</v>
      </c>
      <c r="AK17" s="63" t="s">
        <v>167</v>
      </c>
      <c r="AL17" s="63" t="s">
        <v>91</v>
      </c>
      <c r="AM17" s="63" t="s">
        <v>94</v>
      </c>
      <c r="AN17" s="63" t="s">
        <v>310</v>
      </c>
    </row>
    <row r="18" spans="1:40" ht="20.100000000000001" customHeight="1" x14ac:dyDescent="0.35">
      <c r="A18" s="64" t="s">
        <v>392</v>
      </c>
      <c r="B18" s="66" t="s">
        <v>183</v>
      </c>
      <c r="C18" s="66" t="s">
        <v>179</v>
      </c>
      <c r="D18" s="66" t="s">
        <v>225</v>
      </c>
      <c r="E18" s="66" t="s">
        <v>180</v>
      </c>
      <c r="F18" s="66" t="s">
        <v>203</v>
      </c>
      <c r="G18" s="66" t="s">
        <v>203</v>
      </c>
      <c r="H18" s="66" t="s">
        <v>206</v>
      </c>
      <c r="I18" s="66" t="s">
        <v>187</v>
      </c>
      <c r="J18" s="66" t="s">
        <v>228</v>
      </c>
      <c r="K18" s="66" t="s">
        <v>144</v>
      </c>
      <c r="L18" s="66" t="s">
        <v>144</v>
      </c>
      <c r="M18" s="66" t="s">
        <v>183</v>
      </c>
      <c r="N18" s="66" t="s">
        <v>180</v>
      </c>
      <c r="O18" s="66" t="s">
        <v>144</v>
      </c>
      <c r="P18" s="66" t="s">
        <v>151</v>
      </c>
      <c r="Q18" s="66" t="s">
        <v>265</v>
      </c>
      <c r="R18" s="66" t="s">
        <v>176</v>
      </c>
      <c r="S18" s="66" t="s">
        <v>140</v>
      </c>
      <c r="T18" s="66" t="s">
        <v>187</v>
      </c>
      <c r="U18" s="66" t="s">
        <v>183</v>
      </c>
      <c r="V18" s="66" t="s">
        <v>183</v>
      </c>
      <c r="W18" s="66" t="s">
        <v>178</v>
      </c>
      <c r="X18" s="66" t="s">
        <v>206</v>
      </c>
      <c r="Y18" s="66" t="s">
        <v>140</v>
      </c>
      <c r="Z18" s="66" t="s">
        <v>140</v>
      </c>
      <c r="AA18" s="66" t="s">
        <v>205</v>
      </c>
      <c r="AB18" s="66" t="s">
        <v>148</v>
      </c>
      <c r="AC18" s="66" t="s">
        <v>156</v>
      </c>
      <c r="AD18" s="66" t="s">
        <v>180</v>
      </c>
      <c r="AE18" s="66" t="s">
        <v>183</v>
      </c>
      <c r="AF18" s="66" t="s">
        <v>265</v>
      </c>
      <c r="AG18" s="66" t="s">
        <v>181</v>
      </c>
      <c r="AH18" s="66" t="s">
        <v>208</v>
      </c>
      <c r="AI18" s="66" t="s">
        <v>205</v>
      </c>
      <c r="AJ18" s="66" t="s">
        <v>264</v>
      </c>
      <c r="AK18" s="66" t="s">
        <v>264</v>
      </c>
      <c r="AL18" s="66" t="s">
        <v>180</v>
      </c>
      <c r="AM18" s="66" t="s">
        <v>178</v>
      </c>
      <c r="AN18" s="66" t="s">
        <v>181</v>
      </c>
    </row>
    <row r="19" spans="1:40" ht="20.100000000000001" customHeight="1" x14ac:dyDescent="0.35">
      <c r="A19" s="62" t="s">
        <v>389</v>
      </c>
      <c r="B19" s="63" t="s">
        <v>121</v>
      </c>
      <c r="C19" s="63" t="s">
        <v>107</v>
      </c>
      <c r="D19" s="63" t="s">
        <v>171</v>
      </c>
      <c r="E19" s="63" t="s">
        <v>115</v>
      </c>
      <c r="F19" s="63" t="s">
        <v>219</v>
      </c>
      <c r="G19" s="63" t="s">
        <v>118</v>
      </c>
      <c r="H19" s="63" t="s">
        <v>94</v>
      </c>
      <c r="I19" s="63" t="s">
        <v>94</v>
      </c>
      <c r="J19" s="63" t="s">
        <v>118</v>
      </c>
      <c r="K19" s="63" t="s">
        <v>94</v>
      </c>
      <c r="L19" s="63" t="s">
        <v>57</v>
      </c>
      <c r="M19" s="63" t="s">
        <v>117</v>
      </c>
      <c r="N19" s="63" t="s">
        <v>50</v>
      </c>
      <c r="O19" s="63" t="s">
        <v>50</v>
      </c>
      <c r="P19" s="63" t="s">
        <v>115</v>
      </c>
      <c r="Q19" s="63" t="s">
        <v>107</v>
      </c>
      <c r="R19" s="63" t="s">
        <v>117</v>
      </c>
      <c r="S19" s="63" t="s">
        <v>115</v>
      </c>
      <c r="T19" s="63" t="s">
        <v>115</v>
      </c>
      <c r="U19" s="63" t="s">
        <v>115</v>
      </c>
      <c r="V19" s="63" t="s">
        <v>115</v>
      </c>
      <c r="W19" s="63" t="s">
        <v>115</v>
      </c>
      <c r="X19" s="63" t="s">
        <v>219</v>
      </c>
      <c r="Y19" s="63" t="s">
        <v>115</v>
      </c>
      <c r="Z19" s="63" t="s">
        <v>115</v>
      </c>
      <c r="AA19" s="63" t="s">
        <v>94</v>
      </c>
      <c r="AB19" s="63" t="s">
        <v>117</v>
      </c>
      <c r="AC19" s="63" t="s">
        <v>94</v>
      </c>
      <c r="AD19" s="63" t="s">
        <v>50</v>
      </c>
      <c r="AE19" s="63" t="s">
        <v>117</v>
      </c>
      <c r="AF19" s="63" t="s">
        <v>57</v>
      </c>
      <c r="AG19" s="63" t="s">
        <v>50</v>
      </c>
      <c r="AH19" s="63" t="s">
        <v>115</v>
      </c>
      <c r="AI19" s="63" t="s">
        <v>94</v>
      </c>
      <c r="AJ19" s="63" t="s">
        <v>171</v>
      </c>
      <c r="AK19" s="63" t="s">
        <v>171</v>
      </c>
      <c r="AL19" s="63" t="s">
        <v>117</v>
      </c>
      <c r="AM19" s="63" t="s">
        <v>115</v>
      </c>
      <c r="AN19" s="63" t="s">
        <v>57</v>
      </c>
    </row>
    <row r="20" spans="1:40" ht="20.100000000000001" customHeight="1" x14ac:dyDescent="0.35">
      <c r="A20" s="64" t="s">
        <v>390</v>
      </c>
      <c r="B20" s="66" t="s">
        <v>265</v>
      </c>
      <c r="C20" s="66" t="s">
        <v>265</v>
      </c>
      <c r="D20" s="66">
        <v>0.02</v>
      </c>
      <c r="E20" s="66" t="s">
        <v>140</v>
      </c>
      <c r="F20" s="66" t="s">
        <v>265</v>
      </c>
      <c r="G20" s="66" t="s">
        <v>266</v>
      </c>
      <c r="H20" s="66">
        <v>0.02</v>
      </c>
      <c r="I20" s="66" t="s">
        <v>140</v>
      </c>
      <c r="J20" s="66" t="s">
        <v>266</v>
      </c>
      <c r="K20" s="66" t="s">
        <v>265</v>
      </c>
      <c r="L20" s="66" t="s">
        <v>265</v>
      </c>
      <c r="M20" s="66" t="s">
        <v>140</v>
      </c>
      <c r="N20" s="66">
        <v>0.02</v>
      </c>
      <c r="O20" s="66">
        <v>0.01</v>
      </c>
      <c r="P20" s="66" t="s">
        <v>140</v>
      </c>
      <c r="Q20" s="66">
        <v>0.03</v>
      </c>
      <c r="R20" s="66" t="s">
        <v>266</v>
      </c>
      <c r="S20" s="66" t="s">
        <v>140</v>
      </c>
      <c r="T20" s="66" t="s">
        <v>140</v>
      </c>
      <c r="U20" s="66" t="s">
        <v>140</v>
      </c>
      <c r="V20" s="66" t="s">
        <v>140</v>
      </c>
      <c r="W20" s="66" t="s">
        <v>140</v>
      </c>
      <c r="X20" s="66" t="s">
        <v>265</v>
      </c>
      <c r="Y20" s="66" t="s">
        <v>140</v>
      </c>
      <c r="Z20" s="66" t="s">
        <v>228</v>
      </c>
      <c r="AA20" s="66" t="s">
        <v>265</v>
      </c>
      <c r="AB20" s="66" t="s">
        <v>140</v>
      </c>
      <c r="AC20" s="66" t="s">
        <v>265</v>
      </c>
      <c r="AD20" s="66" t="s">
        <v>265</v>
      </c>
      <c r="AE20" s="66" t="s">
        <v>140</v>
      </c>
      <c r="AF20" s="66">
        <v>0.02</v>
      </c>
      <c r="AG20" s="66" t="s">
        <v>265</v>
      </c>
      <c r="AH20" s="66" t="s">
        <v>140</v>
      </c>
      <c r="AI20" s="66" t="s">
        <v>203</v>
      </c>
      <c r="AJ20" s="66" t="s">
        <v>265</v>
      </c>
      <c r="AK20" s="66" t="s">
        <v>265</v>
      </c>
      <c r="AL20" s="66" t="s">
        <v>265</v>
      </c>
      <c r="AM20" s="66" t="s">
        <v>140</v>
      </c>
      <c r="AN20" s="66">
        <v>0.02</v>
      </c>
    </row>
    <row r="21" spans="1:40" x14ac:dyDescent="0.3">
      <c r="B21" s="67">
        <f>((B10)+(B12)+(B14)+(B16)+(B18)+(B20))</f>
        <v>1</v>
      </c>
      <c r="C21" s="67">
        <f t="shared" ref="C21:AN21" si="0">((C10)+(C12)+(C14)+(C16)+(C18)+(C20))</f>
        <v>1</v>
      </c>
      <c r="D21" s="67">
        <f t="shared" si="0"/>
        <v>1</v>
      </c>
      <c r="E21" s="67">
        <f t="shared" si="0"/>
        <v>0.99999999999999989</v>
      </c>
      <c r="F21" s="67">
        <f t="shared" si="0"/>
        <v>1</v>
      </c>
      <c r="G21" s="67">
        <f t="shared" si="0"/>
        <v>1</v>
      </c>
      <c r="H21" s="67">
        <f t="shared" si="0"/>
        <v>1</v>
      </c>
      <c r="I21" s="67">
        <f t="shared" si="0"/>
        <v>1</v>
      </c>
      <c r="J21" s="67">
        <f t="shared" si="0"/>
        <v>1</v>
      </c>
      <c r="K21" s="67">
        <f t="shared" si="0"/>
        <v>1</v>
      </c>
      <c r="L21" s="67">
        <f t="shared" si="0"/>
        <v>1</v>
      </c>
      <c r="M21" s="67">
        <f t="shared" si="0"/>
        <v>1</v>
      </c>
      <c r="N21" s="67">
        <f t="shared" si="0"/>
        <v>0.99999999999999989</v>
      </c>
      <c r="O21" s="67">
        <f t="shared" si="0"/>
        <v>1</v>
      </c>
      <c r="P21" s="67">
        <f t="shared" si="0"/>
        <v>1</v>
      </c>
      <c r="Q21" s="67">
        <f t="shared" si="0"/>
        <v>1</v>
      </c>
      <c r="R21" s="67">
        <f t="shared" si="0"/>
        <v>1</v>
      </c>
      <c r="S21" s="67">
        <f t="shared" si="0"/>
        <v>1</v>
      </c>
      <c r="T21" s="67">
        <f t="shared" si="0"/>
        <v>1</v>
      </c>
      <c r="U21" s="67">
        <f t="shared" si="0"/>
        <v>1</v>
      </c>
      <c r="V21" s="67">
        <f t="shared" si="0"/>
        <v>1</v>
      </c>
      <c r="W21" s="67">
        <f t="shared" si="0"/>
        <v>1</v>
      </c>
      <c r="X21" s="67">
        <f t="shared" si="0"/>
        <v>1</v>
      </c>
      <c r="Y21" s="67">
        <f t="shared" si="0"/>
        <v>1</v>
      </c>
      <c r="Z21" s="67">
        <f t="shared" si="0"/>
        <v>0.99999999999999989</v>
      </c>
      <c r="AA21" s="67">
        <f t="shared" si="0"/>
        <v>1</v>
      </c>
      <c r="AB21" s="67">
        <f t="shared" si="0"/>
        <v>1</v>
      </c>
      <c r="AC21" s="67">
        <f t="shared" si="0"/>
        <v>1</v>
      </c>
      <c r="AD21" s="67">
        <f t="shared" si="0"/>
        <v>1</v>
      </c>
      <c r="AE21" s="67">
        <f t="shared" si="0"/>
        <v>1</v>
      </c>
      <c r="AF21" s="67">
        <f t="shared" si="0"/>
        <v>1</v>
      </c>
      <c r="AG21" s="67">
        <f t="shared" si="0"/>
        <v>0.99999999999999989</v>
      </c>
      <c r="AH21" s="67">
        <f t="shared" si="0"/>
        <v>1.01</v>
      </c>
      <c r="AI21" s="67">
        <f t="shared" si="0"/>
        <v>1</v>
      </c>
      <c r="AJ21" s="67">
        <f t="shared" si="0"/>
        <v>1</v>
      </c>
      <c r="AK21" s="67">
        <f t="shared" si="0"/>
        <v>1</v>
      </c>
      <c r="AL21" s="67">
        <f t="shared" si="0"/>
        <v>1</v>
      </c>
      <c r="AM21" s="67">
        <f t="shared" si="0"/>
        <v>1</v>
      </c>
      <c r="AN21" s="67">
        <f t="shared" si="0"/>
        <v>0.99999999999999989</v>
      </c>
    </row>
  </sheetData>
  <sheetProtection algorithmName="SHA-512" hashValue="k6z2qH3qXzoWwZT9VcXoNElC2MKleGaP+P65+cw/W9gXVTwZuCcruNeJDduYysrBc2l8ebYZfJM7ij48ZfRY+Q==" saltValue="90IrTRztuVpVVu9q/zU07w=="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1 B20:C20 E20:G20 I20:M20 B13:AN19 B12:H12 J12:L12 N12:R12 P20 R20:AE20 V12:AI12 AG20:AM20 AL12:AN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N21"/>
  <sheetViews>
    <sheetView showGridLines="0" workbookViewId="0">
      <pane xSplit="2" topLeftCell="C1" activePane="topRight" state="frozen"/>
      <selection pane="topRight" activeCell="A3" sqref="A3:O3"/>
    </sheetView>
  </sheetViews>
  <sheetFormatPr defaultRowHeight="14.4" x14ac:dyDescent="0.3"/>
  <cols>
    <col min="1" max="1" width="47.44140625" customWidth="1"/>
    <col min="2" max="40" width="12.77734375" customWidth="1"/>
  </cols>
  <sheetData>
    <row r="1" spans="1:40" ht="21" x14ac:dyDescent="0.4">
      <c r="A1" s="58" t="str">
        <f>HYPERLINK("#Contents!A1","Return to Contents")</f>
        <v>Return to Contents</v>
      </c>
    </row>
    <row r="2" spans="1:40" s="3" customFormat="1" ht="43.2" customHeight="1" x14ac:dyDescent="0.3">
      <c r="B2" s="152" t="s">
        <v>688</v>
      </c>
      <c r="C2" s="152"/>
      <c r="D2" s="152"/>
      <c r="E2" s="152"/>
      <c r="F2" s="152"/>
      <c r="G2" s="152"/>
      <c r="H2" s="152"/>
      <c r="I2" s="152"/>
      <c r="J2" s="152"/>
      <c r="K2" s="152"/>
      <c r="L2" s="152"/>
      <c r="M2" s="152"/>
    </row>
    <row r="3" spans="1:40" s="3" customFormat="1" ht="50.1" customHeight="1" x14ac:dyDescent="0.4">
      <c r="A3" s="157" t="s">
        <v>676</v>
      </c>
      <c r="B3" s="158"/>
      <c r="C3" s="158"/>
      <c r="D3" s="158"/>
      <c r="E3" s="158"/>
      <c r="F3" s="158"/>
      <c r="G3" s="158"/>
      <c r="H3" s="158"/>
      <c r="I3" s="158"/>
      <c r="J3" s="158"/>
      <c r="K3" s="158"/>
      <c r="L3" s="158"/>
      <c r="M3" s="158"/>
      <c r="N3" s="158"/>
      <c r="O3" s="158"/>
      <c r="AM3" s="59" t="s">
        <v>664</v>
      </c>
    </row>
    <row r="4" spans="1:40" ht="5.4" customHeight="1" x14ac:dyDescent="0.3"/>
    <row r="5" spans="1:40" ht="16.5" customHeight="1" x14ac:dyDescent="0.3">
      <c r="A5" s="1"/>
      <c r="B5" s="1"/>
      <c r="C5" s="156" t="s">
        <v>230</v>
      </c>
      <c r="D5" s="156"/>
      <c r="E5" s="156" t="s">
        <v>629</v>
      </c>
      <c r="F5" s="156" t="s">
        <v>666</v>
      </c>
      <c r="G5" s="156" t="s">
        <v>232</v>
      </c>
      <c r="H5" s="156" t="s">
        <v>231</v>
      </c>
      <c r="I5" s="156" t="s">
        <v>630</v>
      </c>
      <c r="J5" s="156"/>
      <c r="K5" s="156"/>
      <c r="L5" s="156" t="s">
        <v>660</v>
      </c>
      <c r="M5" s="156"/>
      <c r="N5" s="156" t="s">
        <v>667</v>
      </c>
      <c r="O5" s="156"/>
      <c r="P5" s="153" t="s">
        <v>659</v>
      </c>
      <c r="Q5" s="154"/>
      <c r="R5" s="154"/>
      <c r="S5" s="154"/>
      <c r="T5" s="154"/>
      <c r="U5" s="154"/>
      <c r="V5" s="154"/>
      <c r="W5" s="154"/>
      <c r="X5" s="154"/>
      <c r="Y5" s="154"/>
      <c r="Z5" s="154"/>
      <c r="AA5" s="155"/>
      <c r="AB5" s="153" t="s">
        <v>635</v>
      </c>
      <c r="AC5" s="154"/>
      <c r="AD5" s="154"/>
      <c r="AE5" s="154"/>
      <c r="AF5" s="155"/>
      <c r="AG5" s="153" t="s">
        <v>668</v>
      </c>
      <c r="AH5" s="154"/>
      <c r="AI5" s="154"/>
      <c r="AJ5" s="155"/>
      <c r="AK5" s="153" t="s">
        <v>669</v>
      </c>
      <c r="AL5" s="154"/>
      <c r="AM5" s="154"/>
      <c r="AN5" s="155"/>
    </row>
    <row r="6" spans="1:40" ht="50.1" customHeight="1" x14ac:dyDescent="0.3">
      <c r="A6" s="61" t="s">
        <v>0</v>
      </c>
      <c r="B6" s="60" t="s">
        <v>1</v>
      </c>
      <c r="C6" s="61" t="s">
        <v>2</v>
      </c>
      <c r="D6" s="61" t="s">
        <v>3</v>
      </c>
      <c r="E6" s="61" t="s">
        <v>4</v>
      </c>
      <c r="F6" s="61" t="s">
        <v>5</v>
      </c>
      <c r="G6" s="61" t="s">
        <v>6</v>
      </c>
      <c r="H6" s="61" t="s">
        <v>7</v>
      </c>
      <c r="I6" s="61" t="s">
        <v>8</v>
      </c>
      <c r="J6" s="61" t="s">
        <v>9</v>
      </c>
      <c r="K6" s="61" t="s">
        <v>28</v>
      </c>
      <c r="L6" s="61" t="s">
        <v>631</v>
      </c>
      <c r="M6" s="61" t="s">
        <v>632</v>
      </c>
      <c r="N6" s="61" t="s">
        <v>633</v>
      </c>
      <c r="O6" s="61" t="s">
        <v>634</v>
      </c>
      <c r="P6" s="61" t="s">
        <v>10</v>
      </c>
      <c r="Q6" s="61" t="s">
        <v>11</v>
      </c>
      <c r="R6" s="61" t="s">
        <v>12</v>
      </c>
      <c r="S6" s="61" t="s">
        <v>638</v>
      </c>
      <c r="T6" s="61" t="s">
        <v>28</v>
      </c>
      <c r="U6" s="61" t="s">
        <v>14</v>
      </c>
      <c r="V6" s="61" t="s">
        <v>15</v>
      </c>
      <c r="W6" s="61" t="s">
        <v>16</v>
      </c>
      <c r="X6" s="61" t="s">
        <v>17</v>
      </c>
      <c r="Y6" s="61" t="s">
        <v>18</v>
      </c>
      <c r="Z6" s="61" t="s">
        <v>19</v>
      </c>
      <c r="AA6" s="61" t="s">
        <v>20</v>
      </c>
      <c r="AB6" s="61" t="s">
        <v>21</v>
      </c>
      <c r="AC6" s="61" t="s">
        <v>22</v>
      </c>
      <c r="AD6" s="61" t="s">
        <v>23</v>
      </c>
      <c r="AE6" s="61" t="s">
        <v>24</v>
      </c>
      <c r="AF6" s="61" t="s">
        <v>25</v>
      </c>
      <c r="AG6" s="61" t="s">
        <v>26</v>
      </c>
      <c r="AH6" s="61" t="s">
        <v>27</v>
      </c>
      <c r="AI6" s="61" t="s">
        <v>28</v>
      </c>
      <c r="AJ6" s="61" t="s">
        <v>29</v>
      </c>
      <c r="AK6" s="61" t="s">
        <v>30</v>
      </c>
      <c r="AL6" s="61" t="s">
        <v>636</v>
      </c>
      <c r="AM6" s="61" t="s">
        <v>637</v>
      </c>
      <c r="AN6" s="61" t="s">
        <v>31</v>
      </c>
    </row>
    <row r="7" spans="1:40" ht="20.100000000000001" customHeight="1" x14ac:dyDescent="0.35">
      <c r="A7" s="62" t="s">
        <v>32</v>
      </c>
      <c r="B7" s="63" t="s">
        <v>33</v>
      </c>
      <c r="C7" s="63" t="s">
        <v>34</v>
      </c>
      <c r="D7" s="63" t="s">
        <v>35</v>
      </c>
      <c r="E7" s="63" t="s">
        <v>36</v>
      </c>
      <c r="F7" s="63" t="s">
        <v>37</v>
      </c>
      <c r="G7" s="63" t="s">
        <v>38</v>
      </c>
      <c r="H7" s="63" t="s">
        <v>39</v>
      </c>
      <c r="I7" s="63" t="s">
        <v>40</v>
      </c>
      <c r="J7" s="63" t="s">
        <v>41</v>
      </c>
      <c r="K7" s="63" t="s">
        <v>42</v>
      </c>
      <c r="L7" s="63" t="s">
        <v>43</v>
      </c>
      <c r="M7" s="63" t="s">
        <v>44</v>
      </c>
      <c r="N7" s="63" t="s">
        <v>45</v>
      </c>
      <c r="O7" s="63" t="s">
        <v>46</v>
      </c>
      <c r="P7" s="63" t="s">
        <v>47</v>
      </c>
      <c r="Q7" s="63" t="s">
        <v>48</v>
      </c>
      <c r="R7" s="63" t="s">
        <v>49</v>
      </c>
      <c r="S7" s="63" t="s">
        <v>50</v>
      </c>
      <c r="T7" s="63" t="s">
        <v>52</v>
      </c>
      <c r="U7" s="63" t="s">
        <v>52</v>
      </c>
      <c r="V7" s="63" t="s">
        <v>53</v>
      </c>
      <c r="W7" s="63" t="s">
        <v>54</v>
      </c>
      <c r="X7" s="63" t="s">
        <v>55</v>
      </c>
      <c r="Y7" s="63" t="s">
        <v>56</v>
      </c>
      <c r="Z7" s="63" t="s">
        <v>57</v>
      </c>
      <c r="AA7" s="63" t="s">
        <v>59</v>
      </c>
      <c r="AB7" s="63" t="s">
        <v>60</v>
      </c>
      <c r="AC7" s="63" t="s">
        <v>61</v>
      </c>
      <c r="AD7" s="63" t="s">
        <v>62</v>
      </c>
      <c r="AE7" s="63" t="s">
        <v>63</v>
      </c>
      <c r="AF7" s="63" t="s">
        <v>64</v>
      </c>
      <c r="AG7" s="63" t="s">
        <v>65</v>
      </c>
      <c r="AH7" s="63" t="s">
        <v>66</v>
      </c>
      <c r="AI7" s="63" t="s">
        <v>67</v>
      </c>
      <c r="AJ7" s="63" t="s">
        <v>68</v>
      </c>
      <c r="AK7" s="63" t="s">
        <v>69</v>
      </c>
      <c r="AL7" s="63" t="s">
        <v>70</v>
      </c>
      <c r="AM7" s="63" t="s">
        <v>53</v>
      </c>
      <c r="AN7" s="63" t="s">
        <v>71</v>
      </c>
    </row>
    <row r="8" spans="1:40" ht="20.100000000000001" customHeight="1" x14ac:dyDescent="0.35">
      <c r="A8" s="64" t="s">
        <v>72</v>
      </c>
      <c r="B8" s="65" t="s">
        <v>33</v>
      </c>
      <c r="C8" s="65" t="s">
        <v>234</v>
      </c>
      <c r="D8" s="65" t="s">
        <v>235</v>
      </c>
      <c r="E8" s="65" t="s">
        <v>75</v>
      </c>
      <c r="F8" s="65" t="s">
        <v>447</v>
      </c>
      <c r="G8" s="65" t="s">
        <v>77</v>
      </c>
      <c r="H8" s="65" t="s">
        <v>395</v>
      </c>
      <c r="I8" s="65" t="s">
        <v>238</v>
      </c>
      <c r="J8" s="65" t="s">
        <v>448</v>
      </c>
      <c r="K8" s="65" t="s">
        <v>335</v>
      </c>
      <c r="L8" s="65" t="s">
        <v>336</v>
      </c>
      <c r="M8" s="65" t="s">
        <v>82</v>
      </c>
      <c r="N8" s="65" t="s">
        <v>396</v>
      </c>
      <c r="O8" s="65" t="s">
        <v>84</v>
      </c>
      <c r="P8" s="65" t="s">
        <v>243</v>
      </c>
      <c r="Q8" s="65" t="s">
        <v>93</v>
      </c>
      <c r="R8" s="65" t="s">
        <v>87</v>
      </c>
      <c r="S8" s="65" t="s">
        <v>50</v>
      </c>
      <c r="T8" s="65" t="s">
        <v>89</v>
      </c>
      <c r="U8" s="65" t="s">
        <v>90</v>
      </c>
      <c r="V8" s="65" t="s">
        <v>91</v>
      </c>
      <c r="W8" s="65" t="s">
        <v>128</v>
      </c>
      <c r="X8" s="65" t="s">
        <v>86</v>
      </c>
      <c r="Y8" s="65" t="s">
        <v>56</v>
      </c>
      <c r="Z8" s="65" t="s">
        <v>94</v>
      </c>
      <c r="AA8" s="65" t="s">
        <v>96</v>
      </c>
      <c r="AB8" s="65" t="s">
        <v>97</v>
      </c>
      <c r="AC8" s="65" t="s">
        <v>421</v>
      </c>
      <c r="AD8" s="65" t="s">
        <v>99</v>
      </c>
      <c r="AE8" s="65" t="s">
        <v>338</v>
      </c>
      <c r="AF8" s="65" t="s">
        <v>101</v>
      </c>
      <c r="AG8" s="65" t="s">
        <v>339</v>
      </c>
      <c r="AH8" s="65" t="s">
        <v>340</v>
      </c>
      <c r="AI8" s="65" t="s">
        <v>58</v>
      </c>
      <c r="AJ8" s="65" t="s">
        <v>424</v>
      </c>
      <c r="AK8" s="65" t="s">
        <v>341</v>
      </c>
      <c r="AL8" s="65" t="s">
        <v>106</v>
      </c>
      <c r="AM8" s="65" t="s">
        <v>57</v>
      </c>
      <c r="AN8" s="65" t="s">
        <v>108</v>
      </c>
    </row>
    <row r="9" spans="1:40" ht="20.100000000000001" customHeight="1" x14ac:dyDescent="0.35">
      <c r="A9" s="62" t="s">
        <v>385</v>
      </c>
      <c r="B9" s="63" t="s">
        <v>449</v>
      </c>
      <c r="C9" s="63" t="s">
        <v>450</v>
      </c>
      <c r="D9" s="63" t="s">
        <v>451</v>
      </c>
      <c r="E9" s="63" t="s">
        <v>215</v>
      </c>
      <c r="F9" s="63" t="s">
        <v>112</v>
      </c>
      <c r="G9" s="63" t="s">
        <v>295</v>
      </c>
      <c r="H9" s="63" t="s">
        <v>296</v>
      </c>
      <c r="I9" s="63" t="s">
        <v>376</v>
      </c>
      <c r="J9" s="63" t="s">
        <v>277</v>
      </c>
      <c r="K9" s="63" t="s">
        <v>310</v>
      </c>
      <c r="L9" s="63" t="s">
        <v>452</v>
      </c>
      <c r="M9" s="63" t="s">
        <v>199</v>
      </c>
      <c r="N9" s="63" t="s">
        <v>337</v>
      </c>
      <c r="O9" s="63" t="s">
        <v>213</v>
      </c>
      <c r="P9" s="63" t="s">
        <v>351</v>
      </c>
      <c r="Q9" s="63" t="s">
        <v>194</v>
      </c>
      <c r="R9" s="63" t="s">
        <v>221</v>
      </c>
      <c r="S9" s="63" t="s">
        <v>117</v>
      </c>
      <c r="T9" s="63" t="s">
        <v>91</v>
      </c>
      <c r="U9" s="63" t="s">
        <v>217</v>
      </c>
      <c r="V9" s="63" t="s">
        <v>117</v>
      </c>
      <c r="W9" s="63" t="s">
        <v>386</v>
      </c>
      <c r="X9" s="63" t="s">
        <v>253</v>
      </c>
      <c r="Y9" s="63" t="s">
        <v>50</v>
      </c>
      <c r="Z9" s="63" t="s">
        <v>115</v>
      </c>
      <c r="AA9" s="63" t="s">
        <v>214</v>
      </c>
      <c r="AB9" s="63" t="s">
        <v>269</v>
      </c>
      <c r="AC9" s="63" t="s">
        <v>353</v>
      </c>
      <c r="AD9" s="63" t="s">
        <v>350</v>
      </c>
      <c r="AE9" s="63" t="s">
        <v>453</v>
      </c>
      <c r="AF9" s="63" t="s">
        <v>119</v>
      </c>
      <c r="AG9" s="63" t="s">
        <v>454</v>
      </c>
      <c r="AH9" s="63" t="s">
        <v>337</v>
      </c>
      <c r="AI9" s="63" t="s">
        <v>57</v>
      </c>
      <c r="AJ9" s="63" t="s">
        <v>398</v>
      </c>
      <c r="AK9" s="63" t="s">
        <v>314</v>
      </c>
      <c r="AL9" s="63" t="s">
        <v>87</v>
      </c>
      <c r="AM9" s="63" t="s">
        <v>94</v>
      </c>
      <c r="AN9" s="63" t="s">
        <v>129</v>
      </c>
    </row>
    <row r="10" spans="1:40" ht="20.100000000000001" customHeight="1" x14ac:dyDescent="0.35">
      <c r="A10" s="64" t="s">
        <v>388</v>
      </c>
      <c r="B10" s="66" t="s">
        <v>148</v>
      </c>
      <c r="C10" s="66" t="s">
        <v>226</v>
      </c>
      <c r="D10" s="66" t="s">
        <v>378</v>
      </c>
      <c r="E10" s="66" t="s">
        <v>360</v>
      </c>
      <c r="F10" s="66" t="s">
        <v>148</v>
      </c>
      <c r="G10" s="66" t="s">
        <v>184</v>
      </c>
      <c r="H10" s="66" t="s">
        <v>226</v>
      </c>
      <c r="I10" s="66" t="s">
        <v>150</v>
      </c>
      <c r="J10" s="66" t="s">
        <v>178</v>
      </c>
      <c r="K10" s="66" t="s">
        <v>229</v>
      </c>
      <c r="L10" s="66" t="s">
        <v>148</v>
      </c>
      <c r="M10" s="66" t="s">
        <v>360</v>
      </c>
      <c r="N10" s="66" t="s">
        <v>229</v>
      </c>
      <c r="O10" s="66" t="s">
        <v>185</v>
      </c>
      <c r="P10" s="66" t="s">
        <v>359</v>
      </c>
      <c r="Q10" s="66" t="s">
        <v>144</v>
      </c>
      <c r="R10" s="66" t="s">
        <v>434</v>
      </c>
      <c r="S10" s="66" t="s">
        <v>156</v>
      </c>
      <c r="T10" s="66" t="s">
        <v>185</v>
      </c>
      <c r="U10" s="66" t="s">
        <v>281</v>
      </c>
      <c r="V10" s="66" t="s">
        <v>183</v>
      </c>
      <c r="W10" s="66" t="s">
        <v>138</v>
      </c>
      <c r="X10" s="66" t="s">
        <v>357</v>
      </c>
      <c r="Y10" s="66" t="s">
        <v>203</v>
      </c>
      <c r="Z10" s="66" t="s">
        <v>140</v>
      </c>
      <c r="AA10" s="66" t="s">
        <v>149</v>
      </c>
      <c r="AB10" s="66" t="s">
        <v>145</v>
      </c>
      <c r="AC10" s="66" t="s">
        <v>298</v>
      </c>
      <c r="AD10" s="66" t="s">
        <v>358</v>
      </c>
      <c r="AE10" s="66" t="s">
        <v>360</v>
      </c>
      <c r="AF10" s="66" t="s">
        <v>183</v>
      </c>
      <c r="AG10" s="66" t="s">
        <v>149</v>
      </c>
      <c r="AH10" s="66" t="s">
        <v>154</v>
      </c>
      <c r="AI10" s="66" t="s">
        <v>360</v>
      </c>
      <c r="AJ10" s="66" t="s">
        <v>156</v>
      </c>
      <c r="AK10" s="66" t="s">
        <v>181</v>
      </c>
      <c r="AL10" s="66" t="s">
        <v>135</v>
      </c>
      <c r="AM10" s="66" t="s">
        <v>149</v>
      </c>
      <c r="AN10" s="66" t="s">
        <v>281</v>
      </c>
    </row>
    <row r="11" spans="1:40" ht="20.100000000000001" customHeight="1" x14ac:dyDescent="0.35">
      <c r="A11" s="62" t="s">
        <v>379</v>
      </c>
      <c r="B11" s="63" t="s">
        <v>455</v>
      </c>
      <c r="C11" s="63" t="s">
        <v>443</v>
      </c>
      <c r="D11" s="63" t="s">
        <v>364</v>
      </c>
      <c r="E11" s="63" t="s">
        <v>198</v>
      </c>
      <c r="F11" s="63" t="s">
        <v>368</v>
      </c>
      <c r="G11" s="63" t="s">
        <v>381</v>
      </c>
      <c r="H11" s="63" t="s">
        <v>401</v>
      </c>
      <c r="I11" s="63" t="s">
        <v>398</v>
      </c>
      <c r="J11" s="63" t="s">
        <v>445</v>
      </c>
      <c r="K11" s="63" t="s">
        <v>350</v>
      </c>
      <c r="L11" s="63" t="s">
        <v>289</v>
      </c>
      <c r="M11" s="63" t="s">
        <v>250</v>
      </c>
      <c r="N11" s="63" t="s">
        <v>252</v>
      </c>
      <c r="O11" s="63" t="s">
        <v>159</v>
      </c>
      <c r="P11" s="63" t="s">
        <v>51</v>
      </c>
      <c r="Q11" s="63" t="s">
        <v>243</v>
      </c>
      <c r="R11" s="63" t="s">
        <v>118</v>
      </c>
      <c r="S11" s="63" t="s">
        <v>115</v>
      </c>
      <c r="T11" s="63" t="s">
        <v>284</v>
      </c>
      <c r="U11" s="63" t="s">
        <v>118</v>
      </c>
      <c r="V11" s="63" t="s">
        <v>50</v>
      </c>
      <c r="W11" s="63" t="s">
        <v>52</v>
      </c>
      <c r="X11" s="63" t="s">
        <v>407</v>
      </c>
      <c r="Y11" s="63" t="s">
        <v>53</v>
      </c>
      <c r="Z11" s="63" t="s">
        <v>117</v>
      </c>
      <c r="AA11" s="63" t="s">
        <v>166</v>
      </c>
      <c r="AB11" s="63" t="s">
        <v>90</v>
      </c>
      <c r="AC11" s="63" t="s">
        <v>193</v>
      </c>
      <c r="AD11" s="63" t="s">
        <v>122</v>
      </c>
      <c r="AE11" s="63" t="s">
        <v>36</v>
      </c>
      <c r="AF11" s="63" t="s">
        <v>236</v>
      </c>
      <c r="AG11" s="63" t="s">
        <v>337</v>
      </c>
      <c r="AH11" s="63" t="s">
        <v>269</v>
      </c>
      <c r="AI11" s="63" t="s">
        <v>219</v>
      </c>
      <c r="AJ11" s="63" t="s">
        <v>286</v>
      </c>
      <c r="AK11" s="63" t="s">
        <v>456</v>
      </c>
      <c r="AL11" s="63" t="s">
        <v>167</v>
      </c>
      <c r="AM11" s="63" t="s">
        <v>219</v>
      </c>
      <c r="AN11" s="63" t="s">
        <v>440</v>
      </c>
    </row>
    <row r="12" spans="1:40" ht="20.100000000000001" customHeight="1" x14ac:dyDescent="0.35">
      <c r="A12" s="64" t="s">
        <v>384</v>
      </c>
      <c r="B12" s="66" t="s">
        <v>186</v>
      </c>
      <c r="C12" s="66" t="s">
        <v>178</v>
      </c>
      <c r="D12" s="66" t="s">
        <v>378</v>
      </c>
      <c r="E12" s="66">
        <v>0.31</v>
      </c>
      <c r="F12" s="66" t="s">
        <v>175</v>
      </c>
      <c r="G12" s="66" t="s">
        <v>263</v>
      </c>
      <c r="H12" s="66" t="s">
        <v>156</v>
      </c>
      <c r="I12" s="66" t="s">
        <v>174</v>
      </c>
      <c r="J12" s="66" t="s">
        <v>299</v>
      </c>
      <c r="K12" s="66" t="s">
        <v>378</v>
      </c>
      <c r="L12" s="66" t="s">
        <v>186</v>
      </c>
      <c r="M12" s="66" t="s">
        <v>181</v>
      </c>
      <c r="N12" s="66" t="s">
        <v>263</v>
      </c>
      <c r="O12" s="66">
        <v>0.25</v>
      </c>
      <c r="P12" s="66" t="s">
        <v>177</v>
      </c>
      <c r="Q12" s="66" t="s">
        <v>185</v>
      </c>
      <c r="R12" s="66" t="s">
        <v>156</v>
      </c>
      <c r="S12" s="66" t="s">
        <v>140</v>
      </c>
      <c r="T12" s="66" t="s">
        <v>135</v>
      </c>
      <c r="U12" s="66">
        <v>0.31</v>
      </c>
      <c r="V12" s="66" t="s">
        <v>135</v>
      </c>
      <c r="W12" s="66">
        <v>0.1</v>
      </c>
      <c r="X12" s="66">
        <v>0.26</v>
      </c>
      <c r="Y12" s="66">
        <v>0.22</v>
      </c>
      <c r="Z12" s="66" t="s">
        <v>299</v>
      </c>
      <c r="AA12" s="66" t="s">
        <v>378</v>
      </c>
      <c r="AB12" s="66" t="s">
        <v>227</v>
      </c>
      <c r="AC12" s="66">
        <v>0.21</v>
      </c>
      <c r="AD12" s="66" t="s">
        <v>185</v>
      </c>
      <c r="AE12" s="66">
        <v>0.23</v>
      </c>
      <c r="AF12" s="66">
        <v>0.3</v>
      </c>
      <c r="AG12" s="66">
        <v>0.23</v>
      </c>
      <c r="AH12" s="66">
        <v>0.22</v>
      </c>
      <c r="AI12" s="66">
        <v>0.18</v>
      </c>
      <c r="AJ12" s="66">
        <v>0.31</v>
      </c>
      <c r="AK12" s="66" t="s">
        <v>263</v>
      </c>
      <c r="AL12" s="66">
        <v>0.28999999999999998</v>
      </c>
      <c r="AM12" s="66" t="s">
        <v>288</v>
      </c>
      <c r="AN12" s="66" t="s">
        <v>175</v>
      </c>
    </row>
    <row r="13" spans="1:40" ht="20.100000000000001" customHeight="1" x14ac:dyDescent="0.35">
      <c r="A13" s="62" t="s">
        <v>362</v>
      </c>
      <c r="B13" s="63" t="s">
        <v>457</v>
      </c>
      <c r="C13" s="63" t="s">
        <v>458</v>
      </c>
      <c r="D13" s="63" t="s">
        <v>314</v>
      </c>
      <c r="E13" s="63" t="s">
        <v>67</v>
      </c>
      <c r="F13" s="63" t="s">
        <v>374</v>
      </c>
      <c r="G13" s="63" t="s">
        <v>36</v>
      </c>
      <c r="H13" s="63" t="s">
        <v>311</v>
      </c>
      <c r="I13" s="63" t="s">
        <v>209</v>
      </c>
      <c r="J13" s="63" t="s">
        <v>292</v>
      </c>
      <c r="K13" s="63" t="s">
        <v>36</v>
      </c>
      <c r="L13" s="63" t="s">
        <v>294</v>
      </c>
      <c r="M13" s="63" t="s">
        <v>88</v>
      </c>
      <c r="N13" s="63" t="s">
        <v>254</v>
      </c>
      <c r="O13" s="63" t="s">
        <v>56</v>
      </c>
      <c r="P13" s="63" t="s">
        <v>107</v>
      </c>
      <c r="Q13" s="63" t="s">
        <v>163</v>
      </c>
      <c r="R13" s="63" t="s">
        <v>117</v>
      </c>
      <c r="S13" s="63" t="s">
        <v>219</v>
      </c>
      <c r="T13" s="63" t="s">
        <v>117</v>
      </c>
      <c r="U13" s="63" t="s">
        <v>219</v>
      </c>
      <c r="V13" s="63" t="s">
        <v>219</v>
      </c>
      <c r="W13" s="63" t="s">
        <v>50</v>
      </c>
      <c r="X13" s="63" t="s">
        <v>260</v>
      </c>
      <c r="Y13" s="63" t="s">
        <v>171</v>
      </c>
      <c r="Z13" s="63" t="s">
        <v>117</v>
      </c>
      <c r="AA13" s="63" t="s">
        <v>51</v>
      </c>
      <c r="AB13" s="63" t="s">
        <v>50</v>
      </c>
      <c r="AC13" s="63" t="s">
        <v>276</v>
      </c>
      <c r="AD13" s="63" t="s">
        <v>304</v>
      </c>
      <c r="AE13" s="63" t="s">
        <v>159</v>
      </c>
      <c r="AF13" s="63" t="s">
        <v>416</v>
      </c>
      <c r="AG13" s="63" t="s">
        <v>119</v>
      </c>
      <c r="AH13" s="63" t="s">
        <v>56</v>
      </c>
      <c r="AI13" s="63" t="s">
        <v>94</v>
      </c>
      <c r="AJ13" s="63" t="s">
        <v>459</v>
      </c>
      <c r="AK13" s="63" t="s">
        <v>75</v>
      </c>
      <c r="AL13" s="63" t="s">
        <v>95</v>
      </c>
      <c r="AM13" s="63" t="s">
        <v>115</v>
      </c>
      <c r="AN13" s="63" t="s">
        <v>214</v>
      </c>
    </row>
    <row r="14" spans="1:40" ht="20.100000000000001" customHeight="1" x14ac:dyDescent="0.35">
      <c r="A14" s="64" t="s">
        <v>377</v>
      </c>
      <c r="B14" s="66" t="s">
        <v>206</v>
      </c>
      <c r="C14" s="66" t="s">
        <v>144</v>
      </c>
      <c r="D14" s="66" t="s">
        <v>176</v>
      </c>
      <c r="E14" s="66" t="s">
        <v>187</v>
      </c>
      <c r="F14" s="66" t="s">
        <v>206</v>
      </c>
      <c r="G14" s="66" t="s">
        <v>206</v>
      </c>
      <c r="H14" s="66" t="s">
        <v>179</v>
      </c>
      <c r="I14" s="66" t="s">
        <v>183</v>
      </c>
      <c r="J14" s="66" t="s">
        <v>208</v>
      </c>
      <c r="K14" s="66" t="s">
        <v>208</v>
      </c>
      <c r="L14" s="66" t="s">
        <v>179</v>
      </c>
      <c r="M14" s="66" t="s">
        <v>206</v>
      </c>
      <c r="N14" s="66" t="s">
        <v>203</v>
      </c>
      <c r="O14" s="66" t="s">
        <v>208</v>
      </c>
      <c r="P14" s="66" t="s">
        <v>264</v>
      </c>
      <c r="Q14" s="66" t="s">
        <v>378</v>
      </c>
      <c r="R14" s="66" t="s">
        <v>205</v>
      </c>
      <c r="S14" s="66" t="s">
        <v>460</v>
      </c>
      <c r="T14" s="66" t="s">
        <v>264</v>
      </c>
      <c r="U14" s="66" t="s">
        <v>203</v>
      </c>
      <c r="V14" s="66" t="s">
        <v>178</v>
      </c>
      <c r="W14" s="66" t="s">
        <v>205</v>
      </c>
      <c r="X14" s="66" t="s">
        <v>206</v>
      </c>
      <c r="Y14" s="66" t="s">
        <v>176</v>
      </c>
      <c r="Z14" s="66" t="s">
        <v>133</v>
      </c>
      <c r="AA14" s="66" t="s">
        <v>187</v>
      </c>
      <c r="AB14" s="66" t="s">
        <v>205</v>
      </c>
      <c r="AC14" s="66" t="s">
        <v>204</v>
      </c>
      <c r="AD14" s="66" t="s">
        <v>180</v>
      </c>
      <c r="AE14" s="66" t="s">
        <v>179</v>
      </c>
      <c r="AF14" s="66" t="s">
        <v>299</v>
      </c>
      <c r="AG14" s="66" t="s">
        <v>180</v>
      </c>
      <c r="AH14" s="66" t="s">
        <v>203</v>
      </c>
      <c r="AI14" s="66" t="s">
        <v>202</v>
      </c>
      <c r="AJ14" s="66" t="s">
        <v>175</v>
      </c>
      <c r="AK14" s="66" t="s">
        <v>175</v>
      </c>
      <c r="AL14" s="66" t="s">
        <v>179</v>
      </c>
      <c r="AM14" s="66" t="s">
        <v>225</v>
      </c>
      <c r="AN14" s="66" t="s">
        <v>202</v>
      </c>
    </row>
    <row r="15" spans="1:40" ht="20.100000000000001" customHeight="1" x14ac:dyDescent="0.35">
      <c r="A15" s="62" t="s">
        <v>342</v>
      </c>
      <c r="B15" s="63" t="s">
        <v>426</v>
      </c>
      <c r="C15" s="63" t="s">
        <v>401</v>
      </c>
      <c r="D15" s="63" t="s">
        <v>428</v>
      </c>
      <c r="E15" s="63" t="s">
        <v>197</v>
      </c>
      <c r="F15" s="63" t="s">
        <v>271</v>
      </c>
      <c r="G15" s="63" t="s">
        <v>224</v>
      </c>
      <c r="H15" s="63" t="s">
        <v>67</v>
      </c>
      <c r="I15" s="63" t="s">
        <v>190</v>
      </c>
      <c r="J15" s="63" t="s">
        <v>106</v>
      </c>
      <c r="K15" s="63" t="s">
        <v>87</v>
      </c>
      <c r="L15" s="63" t="s">
        <v>192</v>
      </c>
      <c r="M15" s="63" t="s">
        <v>301</v>
      </c>
      <c r="N15" s="63" t="s">
        <v>285</v>
      </c>
      <c r="O15" s="63" t="s">
        <v>303</v>
      </c>
      <c r="P15" s="63" t="s">
        <v>117</v>
      </c>
      <c r="Q15" s="63" t="s">
        <v>192</v>
      </c>
      <c r="R15" s="63" t="s">
        <v>115</v>
      </c>
      <c r="S15" s="63" t="s">
        <v>115</v>
      </c>
      <c r="T15" s="63" t="s">
        <v>219</v>
      </c>
      <c r="U15" s="63" t="s">
        <v>117</v>
      </c>
      <c r="V15" s="63" t="s">
        <v>94</v>
      </c>
      <c r="W15" s="63" t="s">
        <v>115</v>
      </c>
      <c r="X15" s="63" t="s">
        <v>370</v>
      </c>
      <c r="Y15" s="63" t="s">
        <v>197</v>
      </c>
      <c r="Z15" s="63" t="s">
        <v>115</v>
      </c>
      <c r="AA15" s="63" t="s">
        <v>67</v>
      </c>
      <c r="AB15" s="63" t="s">
        <v>57</v>
      </c>
      <c r="AC15" s="63" t="s">
        <v>94</v>
      </c>
      <c r="AD15" s="63" t="s">
        <v>67</v>
      </c>
      <c r="AE15" s="63" t="s">
        <v>311</v>
      </c>
      <c r="AF15" s="63" t="s">
        <v>372</v>
      </c>
      <c r="AG15" s="63" t="s">
        <v>278</v>
      </c>
      <c r="AH15" s="63" t="s">
        <v>273</v>
      </c>
      <c r="AI15" s="63" t="s">
        <v>50</v>
      </c>
      <c r="AJ15" s="63" t="s">
        <v>407</v>
      </c>
      <c r="AK15" s="63" t="s">
        <v>272</v>
      </c>
      <c r="AL15" s="63" t="s">
        <v>50</v>
      </c>
      <c r="AM15" s="63" t="s">
        <v>115</v>
      </c>
      <c r="AN15" s="63" t="s">
        <v>311</v>
      </c>
    </row>
    <row r="16" spans="1:40" ht="20.100000000000001" customHeight="1" x14ac:dyDescent="0.35">
      <c r="A16" s="64" t="s">
        <v>356</v>
      </c>
      <c r="B16" s="66" t="s">
        <v>183</v>
      </c>
      <c r="C16" s="66" t="s">
        <v>202</v>
      </c>
      <c r="D16" s="66" t="s">
        <v>206</v>
      </c>
      <c r="E16" s="66" t="s">
        <v>203</v>
      </c>
      <c r="F16" s="66" t="s">
        <v>208</v>
      </c>
      <c r="G16" s="66" t="s">
        <v>183</v>
      </c>
      <c r="H16" s="66" t="s">
        <v>207</v>
      </c>
      <c r="I16" s="66" t="s">
        <v>203</v>
      </c>
      <c r="J16" s="66" t="s">
        <v>181</v>
      </c>
      <c r="K16" s="66" t="s">
        <v>207</v>
      </c>
      <c r="L16" s="66" t="s">
        <v>203</v>
      </c>
      <c r="M16" s="66" t="s">
        <v>176</v>
      </c>
      <c r="N16" s="66" t="s">
        <v>203</v>
      </c>
      <c r="O16" s="66" t="s">
        <v>183</v>
      </c>
      <c r="P16" s="66" t="s">
        <v>265</v>
      </c>
      <c r="Q16" s="66" t="s">
        <v>175</v>
      </c>
      <c r="R16" s="66" t="s">
        <v>140</v>
      </c>
      <c r="S16" s="66" t="s">
        <v>140</v>
      </c>
      <c r="T16" s="66" t="s">
        <v>228</v>
      </c>
      <c r="U16" s="66" t="s">
        <v>205</v>
      </c>
      <c r="V16" s="66" t="s">
        <v>156</v>
      </c>
      <c r="W16" s="66" t="s">
        <v>140</v>
      </c>
      <c r="X16" s="66" t="s">
        <v>144</v>
      </c>
      <c r="Y16" s="66" t="s">
        <v>137</v>
      </c>
      <c r="Z16" s="66" t="s">
        <v>180</v>
      </c>
      <c r="AA16" s="66" t="s">
        <v>203</v>
      </c>
      <c r="AB16" s="66" t="s">
        <v>205</v>
      </c>
      <c r="AC16" s="66" t="s">
        <v>265</v>
      </c>
      <c r="AD16" s="66" t="s">
        <v>225</v>
      </c>
      <c r="AE16" s="66" t="s">
        <v>179</v>
      </c>
      <c r="AF16" s="66" t="s">
        <v>174</v>
      </c>
      <c r="AG16" s="66" t="s">
        <v>228</v>
      </c>
      <c r="AH16" s="66" t="s">
        <v>203</v>
      </c>
      <c r="AI16" s="66" t="s">
        <v>186</v>
      </c>
      <c r="AJ16" s="66" t="s">
        <v>208</v>
      </c>
      <c r="AK16" s="66" t="s">
        <v>181</v>
      </c>
      <c r="AL16" s="66" t="s">
        <v>264</v>
      </c>
      <c r="AM16" s="66" t="s">
        <v>182</v>
      </c>
      <c r="AN16" s="66" t="s">
        <v>207</v>
      </c>
    </row>
    <row r="17" spans="1:40" ht="20.100000000000001" customHeight="1" x14ac:dyDescent="0.35">
      <c r="A17" s="62" t="s">
        <v>391</v>
      </c>
      <c r="B17" s="63" t="s">
        <v>350</v>
      </c>
      <c r="C17" s="63" t="s">
        <v>161</v>
      </c>
      <c r="D17" s="63" t="s">
        <v>349</v>
      </c>
      <c r="E17" s="63" t="s">
        <v>220</v>
      </c>
      <c r="F17" s="63" t="s">
        <v>293</v>
      </c>
      <c r="G17" s="63" t="s">
        <v>250</v>
      </c>
      <c r="H17" s="63" t="s">
        <v>301</v>
      </c>
      <c r="I17" s="63" t="s">
        <v>199</v>
      </c>
      <c r="J17" s="63" t="s">
        <v>52</v>
      </c>
      <c r="K17" s="63" t="s">
        <v>285</v>
      </c>
      <c r="L17" s="63" t="s">
        <v>119</v>
      </c>
      <c r="M17" s="63" t="s">
        <v>221</v>
      </c>
      <c r="N17" s="63" t="s">
        <v>274</v>
      </c>
      <c r="O17" s="63" t="s">
        <v>211</v>
      </c>
      <c r="P17" s="63" t="s">
        <v>197</v>
      </c>
      <c r="Q17" s="63" t="s">
        <v>117</v>
      </c>
      <c r="R17" s="63" t="s">
        <v>50</v>
      </c>
      <c r="S17" s="63" t="s">
        <v>115</v>
      </c>
      <c r="T17" s="63" t="s">
        <v>107</v>
      </c>
      <c r="U17" s="63" t="s">
        <v>219</v>
      </c>
      <c r="V17" s="63" t="s">
        <v>115</v>
      </c>
      <c r="W17" s="63" t="s">
        <v>109</v>
      </c>
      <c r="X17" s="63" t="s">
        <v>88</v>
      </c>
      <c r="Y17" s="63" t="s">
        <v>115</v>
      </c>
      <c r="Z17" s="63" t="s">
        <v>115</v>
      </c>
      <c r="AA17" s="63" t="s">
        <v>57</v>
      </c>
      <c r="AB17" s="63" t="s">
        <v>313</v>
      </c>
      <c r="AC17" s="63" t="s">
        <v>212</v>
      </c>
      <c r="AD17" s="63" t="s">
        <v>171</v>
      </c>
      <c r="AE17" s="63" t="s">
        <v>89</v>
      </c>
      <c r="AF17" s="63" t="s">
        <v>50</v>
      </c>
      <c r="AG17" s="63" t="s">
        <v>373</v>
      </c>
      <c r="AH17" s="63" t="s">
        <v>88</v>
      </c>
      <c r="AI17" s="63" t="s">
        <v>115</v>
      </c>
      <c r="AJ17" s="63" t="s">
        <v>91</v>
      </c>
      <c r="AK17" s="63" t="s">
        <v>220</v>
      </c>
      <c r="AL17" s="63" t="s">
        <v>284</v>
      </c>
      <c r="AM17" s="63" t="s">
        <v>115</v>
      </c>
      <c r="AN17" s="63" t="s">
        <v>257</v>
      </c>
    </row>
    <row r="18" spans="1:40" ht="20.100000000000001" customHeight="1" x14ac:dyDescent="0.35">
      <c r="A18" s="64" t="s">
        <v>392</v>
      </c>
      <c r="B18" s="66" t="s">
        <v>225</v>
      </c>
      <c r="C18" s="66" t="s">
        <v>228</v>
      </c>
      <c r="D18" s="66" t="s">
        <v>207</v>
      </c>
      <c r="E18" s="66" t="s">
        <v>228</v>
      </c>
      <c r="F18" s="66" t="s">
        <v>207</v>
      </c>
      <c r="G18" s="66" t="s">
        <v>225</v>
      </c>
      <c r="H18" s="66" t="s">
        <v>180</v>
      </c>
      <c r="I18" s="66" t="s">
        <v>202</v>
      </c>
      <c r="J18" s="66" t="s">
        <v>182</v>
      </c>
      <c r="K18" s="66" t="s">
        <v>202</v>
      </c>
      <c r="L18" s="66" t="s">
        <v>225</v>
      </c>
      <c r="M18" s="66" t="s">
        <v>202</v>
      </c>
      <c r="N18" s="66" t="s">
        <v>207</v>
      </c>
      <c r="O18" s="66" t="s">
        <v>180</v>
      </c>
      <c r="P18" s="66" t="s">
        <v>144</v>
      </c>
      <c r="Q18" s="66" t="s">
        <v>140</v>
      </c>
      <c r="R18" s="66" t="s">
        <v>180</v>
      </c>
      <c r="S18" s="66" t="s">
        <v>140</v>
      </c>
      <c r="T18" s="66" t="s">
        <v>208</v>
      </c>
      <c r="U18" s="66" t="s">
        <v>202</v>
      </c>
      <c r="V18" s="66" t="s">
        <v>140</v>
      </c>
      <c r="W18" s="66" t="s">
        <v>263</v>
      </c>
      <c r="X18" s="66" t="s">
        <v>225</v>
      </c>
      <c r="Y18" s="66" t="s">
        <v>140</v>
      </c>
      <c r="Z18" s="66" t="s">
        <v>140</v>
      </c>
      <c r="AA18" s="66" t="s">
        <v>205</v>
      </c>
      <c r="AB18" s="66" t="s">
        <v>206</v>
      </c>
      <c r="AC18" s="66" t="s">
        <v>181</v>
      </c>
      <c r="AD18" s="66" t="s">
        <v>205</v>
      </c>
      <c r="AE18" s="66" t="s">
        <v>202</v>
      </c>
      <c r="AF18" s="66" t="s">
        <v>265</v>
      </c>
      <c r="AG18" s="66" t="s">
        <v>187</v>
      </c>
      <c r="AH18" s="66" t="s">
        <v>202</v>
      </c>
      <c r="AI18" s="66" t="s">
        <v>140</v>
      </c>
      <c r="AJ18" s="66" t="s">
        <v>266</v>
      </c>
      <c r="AK18" s="66" t="s">
        <v>266</v>
      </c>
      <c r="AL18" s="66" t="s">
        <v>183</v>
      </c>
      <c r="AM18" s="66" t="s">
        <v>140</v>
      </c>
      <c r="AN18" s="66" t="s">
        <v>183</v>
      </c>
    </row>
    <row r="19" spans="1:40" ht="20.100000000000001" customHeight="1" x14ac:dyDescent="0.35">
      <c r="A19" s="62" t="s">
        <v>389</v>
      </c>
      <c r="B19" s="63" t="s">
        <v>211</v>
      </c>
      <c r="C19" s="63" t="s">
        <v>95</v>
      </c>
      <c r="D19" s="63" t="s">
        <v>118</v>
      </c>
      <c r="E19" s="63" t="s">
        <v>115</v>
      </c>
      <c r="F19" s="63" t="s">
        <v>118</v>
      </c>
      <c r="G19" s="63" t="s">
        <v>91</v>
      </c>
      <c r="H19" s="63" t="s">
        <v>57</v>
      </c>
      <c r="I19" s="63" t="s">
        <v>118</v>
      </c>
      <c r="J19" s="63" t="s">
        <v>53</v>
      </c>
      <c r="K19" s="63" t="s">
        <v>107</v>
      </c>
      <c r="L19" s="63" t="s">
        <v>95</v>
      </c>
      <c r="M19" s="63" t="s">
        <v>117</v>
      </c>
      <c r="N19" s="63" t="s">
        <v>57</v>
      </c>
      <c r="O19" s="63" t="s">
        <v>94</v>
      </c>
      <c r="P19" s="63" t="s">
        <v>94</v>
      </c>
      <c r="Q19" s="63" t="s">
        <v>217</v>
      </c>
      <c r="R19" s="63" t="s">
        <v>94</v>
      </c>
      <c r="S19" s="63" t="s">
        <v>115</v>
      </c>
      <c r="T19" s="63" t="s">
        <v>115</v>
      </c>
      <c r="U19" s="63" t="s">
        <v>115</v>
      </c>
      <c r="V19" s="63" t="s">
        <v>115</v>
      </c>
      <c r="W19" s="63" t="s">
        <v>117</v>
      </c>
      <c r="X19" s="63" t="s">
        <v>50</v>
      </c>
      <c r="Y19" s="63" t="s">
        <v>115</v>
      </c>
      <c r="Z19" s="63" t="s">
        <v>115</v>
      </c>
      <c r="AA19" s="63" t="s">
        <v>117</v>
      </c>
      <c r="AB19" s="63" t="s">
        <v>171</v>
      </c>
      <c r="AC19" s="63" t="s">
        <v>219</v>
      </c>
      <c r="AD19" s="63" t="s">
        <v>107</v>
      </c>
      <c r="AE19" s="63" t="s">
        <v>115</v>
      </c>
      <c r="AF19" s="63" t="s">
        <v>171</v>
      </c>
      <c r="AG19" s="63" t="s">
        <v>57</v>
      </c>
      <c r="AH19" s="63" t="s">
        <v>57</v>
      </c>
      <c r="AI19" s="63" t="s">
        <v>94</v>
      </c>
      <c r="AJ19" s="63" t="s">
        <v>217</v>
      </c>
      <c r="AK19" s="63" t="s">
        <v>284</v>
      </c>
      <c r="AL19" s="63" t="s">
        <v>115</v>
      </c>
      <c r="AM19" s="63" t="s">
        <v>115</v>
      </c>
      <c r="AN19" s="63" t="s">
        <v>217</v>
      </c>
    </row>
    <row r="20" spans="1:40" ht="20.100000000000001" customHeight="1" x14ac:dyDescent="0.35">
      <c r="A20" s="64" t="s">
        <v>390</v>
      </c>
      <c r="B20" s="66" t="s">
        <v>266</v>
      </c>
      <c r="C20" s="66" t="s">
        <v>266</v>
      </c>
      <c r="D20" s="66">
        <v>0.02</v>
      </c>
      <c r="E20" s="66" t="s">
        <v>140</v>
      </c>
      <c r="F20" s="66" t="s">
        <v>266</v>
      </c>
      <c r="G20" s="66" t="s">
        <v>266</v>
      </c>
      <c r="H20" s="66">
        <v>0.02</v>
      </c>
      <c r="I20" s="66">
        <v>0.02</v>
      </c>
      <c r="J20" s="66">
        <v>0.01</v>
      </c>
      <c r="K20" s="66" t="s">
        <v>265</v>
      </c>
      <c r="L20" s="66" t="s">
        <v>266</v>
      </c>
      <c r="M20" s="66" t="s">
        <v>265</v>
      </c>
      <c r="N20" s="66">
        <v>0.02</v>
      </c>
      <c r="O20" s="66" t="s">
        <v>265</v>
      </c>
      <c r="P20" s="66">
        <v>0.01</v>
      </c>
      <c r="Q20" s="66" t="s">
        <v>205</v>
      </c>
      <c r="R20" s="66" t="s">
        <v>182</v>
      </c>
      <c r="S20" s="66" t="s">
        <v>140</v>
      </c>
      <c r="T20" s="66" t="s">
        <v>140</v>
      </c>
      <c r="U20" s="66" t="s">
        <v>140</v>
      </c>
      <c r="V20" s="66" t="s">
        <v>140</v>
      </c>
      <c r="W20" s="66" t="s">
        <v>265</v>
      </c>
      <c r="X20" s="66" t="s">
        <v>265</v>
      </c>
      <c r="Y20" s="66" t="s">
        <v>140</v>
      </c>
      <c r="Z20" s="66" t="s">
        <v>228</v>
      </c>
      <c r="AA20" s="66" t="s">
        <v>265</v>
      </c>
      <c r="AB20" s="66" t="s">
        <v>182</v>
      </c>
      <c r="AC20" s="66" t="s">
        <v>265</v>
      </c>
      <c r="AD20" s="66">
        <v>0.01</v>
      </c>
      <c r="AE20" s="66" t="s">
        <v>140</v>
      </c>
      <c r="AF20" s="66" t="s">
        <v>266</v>
      </c>
      <c r="AG20" s="66" t="s">
        <v>265</v>
      </c>
      <c r="AH20" s="66" t="s">
        <v>266</v>
      </c>
      <c r="AI20" s="66" t="s">
        <v>203</v>
      </c>
      <c r="AJ20" s="66" t="s">
        <v>266</v>
      </c>
      <c r="AK20" s="66" t="s">
        <v>266</v>
      </c>
      <c r="AL20" s="66" t="s">
        <v>140</v>
      </c>
      <c r="AM20" s="66" t="s">
        <v>140</v>
      </c>
      <c r="AN20" s="66">
        <v>0.03</v>
      </c>
    </row>
    <row r="21" spans="1:40" x14ac:dyDescent="0.3">
      <c r="B21" s="67">
        <f>((B10)+(B12)+(B14)+(B16)+(B18)+(B20))</f>
        <v>1</v>
      </c>
      <c r="C21" s="67">
        <f t="shared" ref="C21:AN21" si="0">((C10)+(C12)+(C14)+(C16)+(C18)+(C20))</f>
        <v>1</v>
      </c>
      <c r="D21" s="67">
        <f t="shared" si="0"/>
        <v>1</v>
      </c>
      <c r="E21" s="67">
        <f t="shared" si="0"/>
        <v>1</v>
      </c>
      <c r="F21" s="67">
        <f t="shared" si="0"/>
        <v>1.0000000000000002</v>
      </c>
      <c r="G21" s="67">
        <f t="shared" si="0"/>
        <v>1</v>
      </c>
      <c r="H21" s="67">
        <f t="shared" si="0"/>
        <v>1</v>
      </c>
      <c r="I21" s="67">
        <f t="shared" si="0"/>
        <v>1</v>
      </c>
      <c r="J21" s="67">
        <f t="shared" si="0"/>
        <v>1</v>
      </c>
      <c r="K21" s="67">
        <f t="shared" si="0"/>
        <v>1</v>
      </c>
      <c r="L21" s="67">
        <f t="shared" si="0"/>
        <v>1</v>
      </c>
      <c r="M21" s="67">
        <f t="shared" si="0"/>
        <v>1</v>
      </c>
      <c r="N21" s="67">
        <f t="shared" si="0"/>
        <v>1</v>
      </c>
      <c r="O21" s="67">
        <f t="shared" si="0"/>
        <v>1</v>
      </c>
      <c r="P21" s="67">
        <f t="shared" si="0"/>
        <v>1</v>
      </c>
      <c r="Q21" s="67">
        <f t="shared" si="0"/>
        <v>1</v>
      </c>
      <c r="R21" s="67">
        <f t="shared" si="0"/>
        <v>1</v>
      </c>
      <c r="S21" s="67">
        <f t="shared" si="0"/>
        <v>1</v>
      </c>
      <c r="T21" s="67">
        <f t="shared" si="0"/>
        <v>1</v>
      </c>
      <c r="U21" s="67">
        <f t="shared" si="0"/>
        <v>1</v>
      </c>
      <c r="V21" s="67">
        <f t="shared" si="0"/>
        <v>1</v>
      </c>
      <c r="W21" s="67">
        <f t="shared" si="0"/>
        <v>1</v>
      </c>
      <c r="X21" s="67">
        <f t="shared" si="0"/>
        <v>1</v>
      </c>
      <c r="Y21" s="67">
        <f t="shared" si="0"/>
        <v>1</v>
      </c>
      <c r="Z21" s="67">
        <f t="shared" si="0"/>
        <v>1</v>
      </c>
      <c r="AA21" s="67">
        <f t="shared" si="0"/>
        <v>1</v>
      </c>
      <c r="AB21" s="67">
        <f t="shared" si="0"/>
        <v>1</v>
      </c>
      <c r="AC21" s="67">
        <f t="shared" si="0"/>
        <v>1</v>
      </c>
      <c r="AD21" s="67">
        <f t="shared" si="0"/>
        <v>1</v>
      </c>
      <c r="AE21" s="67">
        <f t="shared" si="0"/>
        <v>1.0000000000000002</v>
      </c>
      <c r="AF21" s="67">
        <f t="shared" si="0"/>
        <v>1</v>
      </c>
      <c r="AG21" s="67">
        <f t="shared" si="0"/>
        <v>1</v>
      </c>
      <c r="AH21" s="67">
        <f t="shared" si="0"/>
        <v>1</v>
      </c>
      <c r="AI21" s="67">
        <f t="shared" si="0"/>
        <v>1</v>
      </c>
      <c r="AJ21" s="67">
        <f t="shared" si="0"/>
        <v>1</v>
      </c>
      <c r="AK21" s="67">
        <f t="shared" si="0"/>
        <v>1</v>
      </c>
      <c r="AL21" s="67">
        <f t="shared" si="0"/>
        <v>1</v>
      </c>
      <c r="AM21" s="67">
        <f t="shared" si="0"/>
        <v>1</v>
      </c>
      <c r="AN21" s="67">
        <f t="shared" si="0"/>
        <v>1</v>
      </c>
    </row>
  </sheetData>
  <sheetProtection algorithmName="SHA-512" hashValue="4VPtOBoXMF1Lem9qFimu1tbWhrN1q6o7XnzRl2J9Zxac4e9fmafd4A64rqhPA4+Z8WWggPDEGpjqIFt9uOJmIw==" saltValue="/7fSgLwXf6lR7UCu16V8AQ==" spinCount="100000" sheet="1" objects="1" scenarios="1"/>
  <mergeCells count="10">
    <mergeCell ref="B2:M2"/>
    <mergeCell ref="A3:O3"/>
    <mergeCell ref="AB5:AF5"/>
    <mergeCell ref="AG5:AJ5"/>
    <mergeCell ref="AK5:AN5"/>
    <mergeCell ref="P5:AA5"/>
    <mergeCell ref="C5:D5"/>
    <mergeCell ref="E5:H5"/>
    <mergeCell ref="I5:K5"/>
    <mergeCell ref="L5:O5"/>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B7:AN11 B20:C20 E20:G20 B13:AN19 B12:D12 F12:N12 K20:M20 O20 P12:T12 Q20:AC20 V12 Z12:AB12 AD12 AE20:AM20 AK12 AM12:AN12"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FRONTPAGEINTRODUCTION</vt:lpstr>
      <vt:lpstr>Contents</vt:lpstr>
      <vt:lpstr>HeadlineResults</vt:lpstr>
      <vt:lpstr>MAINPollQuestion1FULLRESULTS</vt:lpstr>
      <vt:lpstr>MAINPollQuestion1ExcUndecs</vt:lpstr>
      <vt:lpstr>Q2LdrRatingsEPoots</vt:lpstr>
      <vt:lpstr>Q2LdrRatingsMONeill</vt:lpstr>
      <vt:lpstr>Q2LdrRatingsNLong</vt:lpstr>
      <vt:lpstr>Q2LdrRatingsCEastwood</vt:lpstr>
      <vt:lpstr>Q2LdrRatingsDBeattie</vt:lpstr>
      <vt:lpstr>Q2LdrRatingsJAllister</vt:lpstr>
      <vt:lpstr>Q2LdrRatingsBJohnson</vt:lpstr>
      <vt:lpstr>Q2LdrRatingsNSturgeon</vt:lpstr>
      <vt:lpstr>Q2LdrRatingsMMartin</vt:lpstr>
      <vt:lpstr>Q2LdrRatingsBLewis</vt:lpstr>
      <vt:lpstr>Q2LdrRatingsRSwann</vt:lpstr>
      <vt:lpstr>Q2LdrRatingsAFoster</vt:lpstr>
      <vt:lpstr>Q3DUPLeadership</vt:lpstr>
      <vt:lpstr>Q4DUPNorthSouthMtgs</vt:lpstr>
      <vt:lpstr>Q5NIandViolence</vt:lpstr>
      <vt:lpstr>Q6NIandLegacy</vt:lpstr>
      <vt:lpstr>Q7CovidVaccines</vt:lpstr>
      <vt:lpstr>Q8Holidays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Bill White</cp:lastModifiedBy>
  <dcterms:created xsi:type="dcterms:W3CDTF">2021-05-19T17:56:40Z</dcterms:created>
  <dcterms:modified xsi:type="dcterms:W3CDTF">2021-05-28T14:17:44Z</dcterms:modified>
</cp:coreProperties>
</file>